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11640" tabRatio="618" activeTab="2"/>
  </bookViews>
  <sheets>
    <sheet name="2016上半年收入" sheetId="1" r:id="rId1"/>
    <sheet name="Sheet1" sheetId="2" r:id="rId2"/>
    <sheet name="定数" sheetId="3" r:id="rId3"/>
  </sheets>
  <calcPr calcId="124519" fullPrecision="0"/>
</workbook>
</file>

<file path=xl/calcChain.xml><?xml version="1.0" encoding="utf-8"?>
<calcChain xmlns="http://schemas.openxmlformats.org/spreadsheetml/2006/main">
  <c r="J9" i="3"/>
  <c r="J10"/>
  <c r="J11"/>
  <c r="J12"/>
  <c r="E3" i="1"/>
  <c r="G3"/>
  <c r="I3"/>
  <c r="K3"/>
  <c r="E4"/>
  <c r="G4"/>
  <c r="I4"/>
  <c r="K4"/>
  <c r="E5"/>
  <c r="G5"/>
  <c r="I5"/>
  <c r="K5"/>
  <c r="E6"/>
  <c r="G6"/>
  <c r="I6"/>
  <c r="E7"/>
  <c r="F7" s="1"/>
  <c r="G7"/>
  <c r="I7"/>
  <c r="E8"/>
  <c r="G8"/>
  <c r="I8"/>
  <c r="E9"/>
  <c r="F9" s="1"/>
  <c r="G9"/>
  <c r="I9"/>
  <c r="E10"/>
  <c r="G10"/>
  <c r="I10"/>
  <c r="E11"/>
  <c r="F11" s="1"/>
  <c r="G11"/>
  <c r="I11"/>
  <c r="E12"/>
  <c r="G12"/>
  <c r="I12"/>
  <c r="C13"/>
  <c r="G13" s="1"/>
  <c r="D13"/>
  <c r="E13"/>
  <c r="F6" s="1"/>
  <c r="E3" i="2"/>
  <c r="G3"/>
  <c r="I3"/>
  <c r="K3" s="1"/>
  <c r="E4"/>
  <c r="G4"/>
  <c r="I4"/>
  <c r="K4" s="1"/>
  <c r="E5"/>
  <c r="G5"/>
  <c r="I5"/>
  <c r="K5" s="1"/>
  <c r="E6"/>
  <c r="G6"/>
  <c r="I6"/>
  <c r="E7"/>
  <c r="G7"/>
  <c r="H7" s="1"/>
  <c r="I7"/>
  <c r="E8"/>
  <c r="G8"/>
  <c r="I8"/>
  <c r="E9"/>
  <c r="G9"/>
  <c r="H9" s="1"/>
  <c r="I9"/>
  <c r="E10"/>
  <c r="G10"/>
  <c r="I10"/>
  <c r="E11"/>
  <c r="G11"/>
  <c r="H11" s="1"/>
  <c r="I11"/>
  <c r="E12"/>
  <c r="G12"/>
  <c r="I12"/>
  <c r="C13"/>
  <c r="D13"/>
  <c r="E13" s="1"/>
  <c r="G13"/>
  <c r="H6" s="1"/>
  <c r="K6" s="1"/>
  <c r="J3" i="3"/>
  <c r="J4"/>
  <c r="J5"/>
  <c r="C13"/>
  <c r="D13"/>
  <c r="F13"/>
  <c r="K11" i="2" l="1"/>
  <c r="K9"/>
  <c r="K7"/>
  <c r="H11" i="1"/>
  <c r="H9"/>
  <c r="H7"/>
  <c r="H6"/>
  <c r="H8"/>
  <c r="H10"/>
  <c r="H12"/>
  <c r="H12" i="2"/>
  <c r="K12" s="1"/>
  <c r="H10"/>
  <c r="K10" s="1"/>
  <c r="H8"/>
  <c r="K8" s="1"/>
  <c r="F12" i="1"/>
  <c r="F10"/>
  <c r="F8"/>
  <c r="J6" i="3"/>
  <c r="J7" l="1"/>
  <c r="J8"/>
</calcChain>
</file>

<file path=xl/sharedStrings.xml><?xml version="1.0" encoding="utf-8"?>
<sst xmlns="http://schemas.openxmlformats.org/spreadsheetml/2006/main" count="71" uniqueCount="36">
  <si>
    <r>
      <t>2016</t>
    </r>
    <r>
      <rPr>
        <b/>
        <sz val="18"/>
        <rFont val="宋体"/>
        <charset val="134"/>
      </rPr>
      <t>年上半年各镇（街道）农民人均现金收入考核通报表</t>
    </r>
    <r>
      <rPr>
        <b/>
        <sz val="18"/>
        <rFont val="宋体"/>
        <charset val="134"/>
      </rPr>
      <t xml:space="preserve">     </t>
    </r>
  </si>
  <si>
    <t>镇（街道）名称</t>
  </si>
  <si>
    <t>目标任务</t>
  </si>
  <si>
    <t>2016年上半年（元）</t>
  </si>
  <si>
    <t>2015年上半年（元）</t>
  </si>
  <si>
    <t>实际增量（元）</t>
  </si>
  <si>
    <t>增量得分（30分）</t>
  </si>
  <si>
    <t>实际增速</t>
  </si>
  <si>
    <t>增速得分（20分）</t>
  </si>
  <si>
    <t>进度得分（40分）</t>
  </si>
  <si>
    <t>工作得分（10分）</t>
  </si>
  <si>
    <t>得分合计</t>
  </si>
  <si>
    <t>得分排名</t>
  </si>
  <si>
    <t>冯原镇</t>
  </si>
  <si>
    <t>庄头镇</t>
  </si>
  <si>
    <t>安里镇</t>
  </si>
  <si>
    <t>城关街道</t>
  </si>
  <si>
    <t>王庄镇</t>
  </si>
  <si>
    <t>韦庄镇</t>
  </si>
  <si>
    <t>交道镇</t>
  </si>
  <si>
    <t>寺前镇</t>
  </si>
  <si>
    <t>赵庄镇</t>
  </si>
  <si>
    <t>尧头镇</t>
  </si>
  <si>
    <r>
      <t>得分说明：增量得分</t>
    </r>
    <r>
      <rPr>
        <sz val="10.5"/>
        <rFont val="宋体"/>
        <charset val="134"/>
      </rPr>
      <t>30</t>
    </r>
    <r>
      <rPr>
        <sz val="10.5"/>
        <rFont val="宋体"/>
        <charset val="134"/>
      </rPr>
      <t>分，计算方法：镇增量</t>
    </r>
    <r>
      <rPr>
        <sz val="10.5"/>
        <rFont val="宋体"/>
        <charset val="134"/>
      </rPr>
      <t>/</t>
    </r>
    <r>
      <rPr>
        <sz val="10.5"/>
        <rFont val="宋体"/>
        <charset val="134"/>
      </rPr>
      <t>县增量</t>
    </r>
    <r>
      <rPr>
        <sz val="10.5"/>
        <rFont val="宋体"/>
        <charset val="134"/>
      </rPr>
      <t>×30</t>
    </r>
    <r>
      <rPr>
        <sz val="10.5"/>
        <rFont val="宋体"/>
        <charset val="134"/>
      </rPr>
      <t>分；增速得分</t>
    </r>
    <r>
      <rPr>
        <sz val="10.5"/>
        <rFont val="宋体"/>
        <charset val="134"/>
      </rPr>
      <t>20</t>
    </r>
    <r>
      <rPr>
        <sz val="10.5"/>
        <rFont val="宋体"/>
        <charset val="134"/>
      </rPr>
      <t>分，计算方法：镇增速</t>
    </r>
    <r>
      <rPr>
        <sz val="10.5"/>
        <rFont val="宋体"/>
        <charset val="134"/>
      </rPr>
      <t>/</t>
    </r>
    <r>
      <rPr>
        <sz val="10.5"/>
        <rFont val="宋体"/>
        <charset val="134"/>
      </rPr>
      <t>县增速</t>
    </r>
    <r>
      <rPr>
        <sz val="10.5"/>
        <rFont val="宋体"/>
        <charset val="134"/>
      </rPr>
      <t>×</t>
    </r>
    <r>
      <rPr>
        <sz val="10.5"/>
        <rFont val="宋体"/>
        <charset val="134"/>
      </rPr>
      <t>20</t>
    </r>
    <r>
      <rPr>
        <sz val="10.5"/>
        <rFont val="宋体"/>
        <charset val="134"/>
      </rPr>
      <t>分；进度得分</t>
    </r>
    <r>
      <rPr>
        <sz val="10.5"/>
        <rFont val="宋体"/>
        <charset val="134"/>
      </rPr>
      <t>40</t>
    </r>
    <r>
      <rPr>
        <sz val="10.5"/>
        <rFont val="宋体"/>
        <charset val="134"/>
      </rPr>
      <t>分，计算方法：完成数</t>
    </r>
    <r>
      <rPr>
        <sz val="10.5"/>
        <rFont val="宋体"/>
        <charset val="134"/>
      </rPr>
      <t>/</t>
    </r>
    <r>
      <rPr>
        <sz val="10.5"/>
        <rFont val="宋体"/>
        <charset val="134"/>
      </rPr>
      <t>目标任务</t>
    </r>
    <r>
      <rPr>
        <sz val="10.5"/>
        <rFont val="宋体"/>
        <charset val="134"/>
      </rPr>
      <t>×40</t>
    </r>
    <r>
      <rPr>
        <sz val="10.5"/>
        <rFont val="宋体"/>
        <charset val="134"/>
      </rPr>
      <t>分；平时工作得分</t>
    </r>
    <r>
      <rPr>
        <sz val="10.5"/>
        <rFont val="宋体"/>
        <charset val="134"/>
      </rPr>
      <t>10</t>
    </r>
    <r>
      <rPr>
        <sz val="10.5"/>
        <rFont val="宋体"/>
        <charset val="134"/>
      </rPr>
      <t>分，依据</t>
    </r>
    <r>
      <rPr>
        <sz val="10.5"/>
        <rFont val="宋体"/>
        <charset val="134"/>
      </rPr>
      <t>2016</t>
    </r>
    <r>
      <rPr>
        <sz val="10.5"/>
        <rFont val="宋体"/>
        <charset val="134"/>
      </rPr>
      <t>年乡镇农民收入统计工作情况评分。预计</t>
    </r>
    <r>
      <rPr>
        <sz val="10.5"/>
        <rFont val="宋体"/>
        <charset val="134"/>
      </rPr>
      <t>2016</t>
    </r>
    <r>
      <rPr>
        <sz val="10.5"/>
        <rFont val="宋体"/>
        <charset val="134"/>
      </rPr>
      <t>年上半年全县增速</t>
    </r>
    <r>
      <rPr>
        <sz val="10.5"/>
        <rFont val="宋体"/>
        <charset val="134"/>
      </rPr>
      <t>5.66%</t>
    </r>
    <r>
      <rPr>
        <sz val="10.5"/>
        <rFont val="宋体"/>
        <charset val="134"/>
      </rPr>
      <t>，全县总量</t>
    </r>
    <r>
      <rPr>
        <sz val="10.5"/>
        <rFont val="宋体"/>
        <charset val="134"/>
      </rPr>
      <t>5033</t>
    </r>
    <r>
      <rPr>
        <sz val="10.5"/>
        <rFont val="宋体"/>
        <charset val="134"/>
      </rPr>
      <t>元，全县增量</t>
    </r>
    <r>
      <rPr>
        <sz val="10.5"/>
        <rFont val="宋体"/>
        <charset val="134"/>
      </rPr>
      <t>270</t>
    </r>
    <r>
      <rPr>
        <sz val="10.5"/>
        <rFont val="宋体"/>
        <charset val="134"/>
      </rPr>
      <t>元。</t>
    </r>
  </si>
  <si>
    <t xml:space="preserve">       项 目
 单 位</t>
    <phoneticPr fontId="8" type="noConversion"/>
  </si>
  <si>
    <t>目标
任务</t>
    <phoneticPr fontId="5" type="noConversion"/>
  </si>
  <si>
    <t>2016年
上半年
（元）</t>
    <phoneticPr fontId="5" type="noConversion"/>
  </si>
  <si>
    <t>合计
得分</t>
    <phoneticPr fontId="5" type="noConversion"/>
  </si>
  <si>
    <t>排名</t>
    <phoneticPr fontId="5" type="noConversion"/>
  </si>
  <si>
    <t>增速得分
（20分）</t>
    <phoneticPr fontId="5" type="noConversion"/>
  </si>
  <si>
    <t>工作得分
（10分）</t>
    <phoneticPr fontId="5" type="noConversion"/>
  </si>
  <si>
    <t>进度得分
（40分）</t>
    <phoneticPr fontId="5" type="noConversion"/>
  </si>
  <si>
    <r>
      <t xml:space="preserve">   </t>
    </r>
    <r>
      <rPr>
        <b/>
        <sz val="10"/>
        <rFont val="宋体"/>
        <family val="3"/>
        <charset val="134"/>
      </rPr>
      <t xml:space="preserve"> 说明：</t>
    </r>
    <r>
      <rPr>
        <sz val="10"/>
        <rFont val="宋体"/>
        <family val="3"/>
        <charset val="134"/>
      </rPr>
      <t>增量得分30分，计算方法：镇增量/县增量×30分；增速得分20分，计算方法：镇增速/县增速×20分；进度得分40分，计算方法：完成数/目标任务×40分；平时工作得分10分，依据2016年乡镇农民收入统计工作情况评分。预计2016年上半年全县增速5.66%，全县总量5033元，全县增量270元。</t>
    </r>
    <phoneticPr fontId="5" type="noConversion"/>
  </si>
  <si>
    <t xml:space="preserve">上半年各镇（街道）农民人均现金收入考核通报表     </t>
    <phoneticPr fontId="5" type="noConversion"/>
  </si>
  <si>
    <t>增量得分
（30分）</t>
    <phoneticPr fontId="5" type="noConversion"/>
  </si>
  <si>
    <t>2015年
上半年
（元）</t>
    <phoneticPr fontId="5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</si>
</sst>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_ "/>
    <numFmt numFmtId="178" formatCode="0.0_ "/>
  </numFmts>
  <fonts count="13">
    <font>
      <sz val="12"/>
      <name val="宋体"/>
      <charset val="134"/>
    </font>
    <font>
      <sz val="12"/>
      <color indexed="9"/>
      <name val="宋体"/>
      <charset val="134"/>
    </font>
    <font>
      <b/>
      <sz val="18"/>
      <name val="宋体"/>
      <charset val="134"/>
    </font>
    <font>
      <sz val="10.5"/>
      <name val="宋体"/>
      <charset val="134"/>
    </font>
    <font>
      <sz val="10.5"/>
      <color indexed="9"/>
      <name val="宋体"/>
      <charset val="134"/>
    </font>
    <font>
      <sz val="9"/>
      <name val="宋体"/>
      <charset val="134"/>
    </font>
    <font>
      <sz val="20"/>
      <name val="方正小标宋简体"/>
      <family val="4"/>
      <charset val="134"/>
    </font>
    <font>
      <sz val="12"/>
      <name val="黑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 applyProtection="0">
      <alignment vertical="center"/>
    </xf>
  </cellStyleXfs>
  <cellXfs count="23">
    <xf numFmtId="0" fontId="0" fillId="0" borderId="0" xfId="0" applyProtection="1">
      <alignment vertical="center"/>
    </xf>
    <xf numFmtId="0" fontId="1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3" fillId="0" borderId="1" xfId="0" applyFont="1" applyBorder="1" applyAlignment="1" applyProtection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77" fontId="3" fillId="0" borderId="1" xfId="0" applyNumberFormat="1" applyFont="1" applyBorder="1" applyAlignment="1" applyProtection="1">
      <alignment horizontal="center" vertical="center"/>
    </xf>
    <xf numFmtId="176" fontId="3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177" fontId="4" fillId="0" borderId="0" xfId="0" applyNumberFormat="1" applyFont="1" applyAlignment="1" applyProtection="1">
      <alignment horizontal="center" vertical="center"/>
    </xf>
    <xf numFmtId="176" fontId="4" fillId="0" borderId="0" xfId="0" applyNumberFormat="1" applyFont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176" fontId="7" fillId="0" borderId="1" xfId="0" applyNumberFormat="1" applyFont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</xf>
    <xf numFmtId="176" fontId="9" fillId="0" borderId="1" xfId="0" applyNumberFormat="1" applyFont="1" applyBorder="1" applyAlignment="1" applyProtection="1">
      <alignment horizontal="center" vertical="center"/>
    </xf>
    <xf numFmtId="178" fontId="9" fillId="0" borderId="1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sqref="A1:IV65536"/>
    </sheetView>
  </sheetViews>
  <sheetFormatPr defaultColWidth="9" defaultRowHeight="14.25"/>
  <cols>
    <col min="1" max="1" width="11" style="2" bestFit="1" customWidth="1"/>
    <col min="2" max="2" width="10.375" style="2" bestFit="1" customWidth="1"/>
    <col min="3" max="3" width="12.25" style="2" bestFit="1" customWidth="1"/>
    <col min="4" max="4" width="11.125" style="2" customWidth="1"/>
    <col min="5" max="5" width="7.625" style="2" hidden="1" customWidth="1"/>
    <col min="6" max="6" width="10.5" style="2" bestFit="1" customWidth="1"/>
    <col min="7" max="7" width="7.75" style="2" hidden="1" customWidth="1"/>
    <col min="8" max="8" width="10.75" style="2" bestFit="1" customWidth="1"/>
    <col min="9" max="9" width="10.375" style="2" bestFit="1" customWidth="1"/>
    <col min="10" max="11" width="10.25" style="2" bestFit="1" customWidth="1"/>
    <col min="12" max="12" width="10.375" style="2" bestFit="1" customWidth="1"/>
    <col min="13" max="13" width="12.625" bestFit="1" customWidth="1"/>
  </cols>
  <sheetData>
    <row r="1" spans="1:12" ht="44.2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27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pans="1:12" ht="27" customHeight="1">
      <c r="A3" s="5" t="s">
        <v>13</v>
      </c>
      <c r="B3" s="6">
        <v>9706</v>
      </c>
      <c r="C3" s="6">
        <v>4942</v>
      </c>
      <c r="D3" s="6">
        <v>4653</v>
      </c>
      <c r="E3" s="6">
        <f>C3-D3</f>
        <v>289</v>
      </c>
      <c r="F3" s="6">
        <v>30</v>
      </c>
      <c r="G3" s="7">
        <f>(C3/D3-1)*100</f>
        <v>6.21</v>
      </c>
      <c r="H3" s="7">
        <v>20</v>
      </c>
      <c r="I3" s="7">
        <f>C3/B3*40</f>
        <v>20.37</v>
      </c>
      <c r="J3" s="11">
        <v>10</v>
      </c>
      <c r="K3" s="7">
        <f>F3+H3+I3+J3</f>
        <v>80.37</v>
      </c>
      <c r="L3" s="6">
        <v>1</v>
      </c>
    </row>
    <row r="4" spans="1:12" ht="27" customHeight="1">
      <c r="A4" s="5" t="s">
        <v>14</v>
      </c>
      <c r="B4" s="6">
        <v>9570</v>
      </c>
      <c r="C4" s="6">
        <v>5102</v>
      </c>
      <c r="D4" s="6">
        <v>4735</v>
      </c>
      <c r="E4" s="6">
        <f>C4-D4</f>
        <v>367</v>
      </c>
      <c r="F4" s="6">
        <v>30</v>
      </c>
      <c r="G4" s="7">
        <f>(C4/D4-1)*100</f>
        <v>7.75</v>
      </c>
      <c r="H4" s="7">
        <v>20</v>
      </c>
      <c r="I4" s="7">
        <f>C4/B4*40</f>
        <v>21.32</v>
      </c>
      <c r="J4" s="11">
        <v>9</v>
      </c>
      <c r="K4" s="7">
        <f>F4+H4+I4+J4</f>
        <v>80.319999999999993</v>
      </c>
      <c r="L4" s="6">
        <v>2</v>
      </c>
    </row>
    <row r="5" spans="1:12" ht="27" customHeight="1">
      <c r="A5" s="5" t="s">
        <v>15</v>
      </c>
      <c r="B5" s="6">
        <v>9435</v>
      </c>
      <c r="C5" s="6">
        <v>5209</v>
      </c>
      <c r="D5" s="6">
        <v>4921</v>
      </c>
      <c r="E5" s="6">
        <f>C5-D5</f>
        <v>288</v>
      </c>
      <c r="F5" s="6">
        <v>30</v>
      </c>
      <c r="G5" s="7">
        <f>(C5/D5-1)*100</f>
        <v>5.85</v>
      </c>
      <c r="H5" s="7">
        <v>20</v>
      </c>
      <c r="I5" s="7">
        <f>C5/B5*40</f>
        <v>22.08</v>
      </c>
      <c r="J5" s="11">
        <v>8.1999999999999993</v>
      </c>
      <c r="K5" s="7">
        <f>F5+H5+I5+J5</f>
        <v>80.28</v>
      </c>
      <c r="L5" s="6">
        <v>3</v>
      </c>
    </row>
    <row r="6" spans="1:12" ht="27" customHeight="1">
      <c r="A6" s="5" t="s">
        <v>16</v>
      </c>
      <c r="B6" s="6">
        <v>9162</v>
      </c>
      <c r="C6" s="6">
        <v>4993</v>
      </c>
      <c r="D6" s="6">
        <v>4739</v>
      </c>
      <c r="E6" s="6">
        <f t="shared" ref="E6:E12" si="0">C6-D6</f>
        <v>254</v>
      </c>
      <c r="F6" s="6">
        <f t="shared" ref="F6:F12" si="1">E6/$E$13*30</f>
        <v>28</v>
      </c>
      <c r="G6" s="7">
        <f t="shared" ref="G6:G13" si="2">(C6/D6-1)*100</f>
        <v>5.36</v>
      </c>
      <c r="H6" s="7">
        <f t="shared" ref="H6:H12" si="3">G6/$G$13*20</f>
        <v>18.940000000000001</v>
      </c>
      <c r="I6" s="7">
        <f t="shared" ref="I6:I12" si="4">C6/B6*40</f>
        <v>21.8</v>
      </c>
      <c r="J6" s="11">
        <v>10</v>
      </c>
      <c r="K6" s="7">
        <v>78.75</v>
      </c>
      <c r="L6" s="6">
        <v>4</v>
      </c>
    </row>
    <row r="7" spans="1:12" ht="27" customHeight="1">
      <c r="A7" s="5" t="s">
        <v>17</v>
      </c>
      <c r="B7" s="6">
        <v>9613</v>
      </c>
      <c r="C7" s="6">
        <v>4981</v>
      </c>
      <c r="D7" s="6">
        <v>4720</v>
      </c>
      <c r="E7" s="6">
        <f t="shared" si="0"/>
        <v>261</v>
      </c>
      <c r="F7" s="6">
        <f t="shared" si="1"/>
        <v>29</v>
      </c>
      <c r="G7" s="7">
        <f t="shared" si="2"/>
        <v>5.53</v>
      </c>
      <c r="H7" s="7">
        <f t="shared" si="3"/>
        <v>19.54</v>
      </c>
      <c r="I7" s="7">
        <f t="shared" si="4"/>
        <v>20.73</v>
      </c>
      <c r="J7" s="11">
        <v>8.1</v>
      </c>
      <c r="K7" s="7">
        <v>77.38</v>
      </c>
      <c r="L7" s="6">
        <v>5</v>
      </c>
    </row>
    <row r="8" spans="1:12" ht="27" customHeight="1">
      <c r="A8" s="5" t="s">
        <v>18</v>
      </c>
      <c r="B8" s="6">
        <v>10913</v>
      </c>
      <c r="C8" s="6">
        <v>5023</v>
      </c>
      <c r="D8" s="6">
        <v>4763</v>
      </c>
      <c r="E8" s="6">
        <f t="shared" si="0"/>
        <v>260</v>
      </c>
      <c r="F8" s="6">
        <f t="shared" si="1"/>
        <v>29</v>
      </c>
      <c r="G8" s="7">
        <f t="shared" si="2"/>
        <v>5.46</v>
      </c>
      <c r="H8" s="7">
        <f t="shared" si="3"/>
        <v>19.29</v>
      </c>
      <c r="I8" s="7">
        <f t="shared" si="4"/>
        <v>18.41</v>
      </c>
      <c r="J8" s="11">
        <v>9.9</v>
      </c>
      <c r="K8" s="7">
        <v>76.61</v>
      </c>
      <c r="L8" s="6">
        <v>6</v>
      </c>
    </row>
    <row r="9" spans="1:12" ht="27" customHeight="1">
      <c r="A9" s="5" t="s">
        <v>19</v>
      </c>
      <c r="B9" s="6">
        <v>9710</v>
      </c>
      <c r="C9" s="6">
        <v>5201</v>
      </c>
      <c r="D9" s="6">
        <v>4953</v>
      </c>
      <c r="E9" s="6">
        <f t="shared" si="0"/>
        <v>248</v>
      </c>
      <c r="F9" s="6">
        <f t="shared" si="1"/>
        <v>28</v>
      </c>
      <c r="G9" s="7">
        <f t="shared" si="2"/>
        <v>5.01</v>
      </c>
      <c r="H9" s="7">
        <f t="shared" si="3"/>
        <v>17.7</v>
      </c>
      <c r="I9" s="7">
        <f t="shared" si="4"/>
        <v>21.43</v>
      </c>
      <c r="J9" s="11">
        <v>9.8000000000000007</v>
      </c>
      <c r="K9" s="7">
        <v>76.930000000000007</v>
      </c>
      <c r="L9" s="6">
        <v>7</v>
      </c>
    </row>
    <row r="10" spans="1:12" ht="27" customHeight="1">
      <c r="A10" s="5" t="s">
        <v>20</v>
      </c>
      <c r="B10" s="6">
        <v>9610</v>
      </c>
      <c r="C10" s="6">
        <v>5210</v>
      </c>
      <c r="D10" s="6">
        <v>4963</v>
      </c>
      <c r="E10" s="6">
        <f t="shared" si="0"/>
        <v>247</v>
      </c>
      <c r="F10" s="6">
        <f t="shared" si="1"/>
        <v>27</v>
      </c>
      <c r="G10" s="7">
        <f t="shared" si="2"/>
        <v>4.9800000000000004</v>
      </c>
      <c r="H10" s="7">
        <f t="shared" si="3"/>
        <v>17.600000000000001</v>
      </c>
      <c r="I10" s="7">
        <f t="shared" si="4"/>
        <v>21.69</v>
      </c>
      <c r="J10" s="11">
        <v>9.8000000000000007</v>
      </c>
      <c r="K10" s="7">
        <v>76.09</v>
      </c>
      <c r="L10" s="6">
        <v>8</v>
      </c>
    </row>
    <row r="11" spans="1:12" ht="24" customHeight="1">
      <c r="A11" s="5" t="s">
        <v>21</v>
      </c>
      <c r="B11" s="6">
        <v>9162</v>
      </c>
      <c r="C11" s="6">
        <v>4873</v>
      </c>
      <c r="D11" s="6">
        <v>4635</v>
      </c>
      <c r="E11" s="6">
        <f t="shared" si="0"/>
        <v>238</v>
      </c>
      <c r="F11" s="6">
        <f t="shared" si="1"/>
        <v>26</v>
      </c>
      <c r="G11" s="7">
        <f t="shared" si="2"/>
        <v>5.13</v>
      </c>
      <c r="H11" s="7">
        <f t="shared" si="3"/>
        <v>18.13</v>
      </c>
      <c r="I11" s="7">
        <f t="shared" si="4"/>
        <v>21.27</v>
      </c>
      <c r="J11" s="11">
        <v>10</v>
      </c>
      <c r="K11" s="7">
        <v>75.42</v>
      </c>
      <c r="L11" s="6">
        <v>9</v>
      </c>
    </row>
    <row r="12" spans="1:12" ht="21.75" customHeight="1">
      <c r="A12" s="5" t="s">
        <v>22</v>
      </c>
      <c r="B12" s="6">
        <v>9057</v>
      </c>
      <c r="C12" s="6">
        <v>4802</v>
      </c>
      <c r="D12" s="6">
        <v>4559</v>
      </c>
      <c r="E12" s="6">
        <f t="shared" si="0"/>
        <v>243</v>
      </c>
      <c r="F12" s="6">
        <f t="shared" si="1"/>
        <v>27</v>
      </c>
      <c r="G12" s="7">
        <f t="shared" si="2"/>
        <v>5.33</v>
      </c>
      <c r="H12" s="7">
        <f t="shared" si="3"/>
        <v>18.829999999999998</v>
      </c>
      <c r="I12" s="7">
        <f t="shared" si="4"/>
        <v>21.21</v>
      </c>
      <c r="J12" s="11">
        <v>8.3000000000000007</v>
      </c>
      <c r="K12" s="7">
        <v>75.349999999999994</v>
      </c>
      <c r="L12" s="6">
        <v>10</v>
      </c>
    </row>
    <row r="13" spans="1:12" s="1" customFormat="1" ht="3.75" customHeight="1">
      <c r="A13" s="8"/>
      <c r="B13" s="9"/>
      <c r="C13" s="9">
        <f>C5+C4+C3+C6+C7+C8+C9+C10+C11+C12</f>
        <v>50336</v>
      </c>
      <c r="D13" s="9">
        <f>SUM(D3:D12)</f>
        <v>47641</v>
      </c>
      <c r="E13" s="9">
        <f>(C13-D13)/10</f>
        <v>270</v>
      </c>
      <c r="F13" s="9"/>
      <c r="G13" s="10">
        <f t="shared" si="2"/>
        <v>5.66</v>
      </c>
      <c r="H13" s="9"/>
      <c r="I13" s="9"/>
      <c r="J13" s="9"/>
      <c r="K13" s="9"/>
      <c r="L13" s="9"/>
    </row>
    <row r="14" spans="1:12" ht="45" customHeight="1">
      <c r="A14" s="20" t="s">
        <v>23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</row>
  </sheetData>
  <mergeCells count="2">
    <mergeCell ref="A1:L1"/>
    <mergeCell ref="A14:L14"/>
  </mergeCells>
  <phoneticPr fontId="5" type="noConversion"/>
  <pageMargins left="0.69" right="0.6" top="1" bottom="1" header="0.5" footer="0.5"/>
  <pageSetup paperSize="9" firstPageNumber="0" orientation="landscape" useFirstPageNumber="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"/>
  <sheetViews>
    <sheetView zoomScaleSheetLayoutView="100" workbookViewId="0">
      <selection activeCell="H8" sqref="H8"/>
    </sheetView>
  </sheetViews>
  <sheetFormatPr defaultColWidth="9" defaultRowHeight="14.25"/>
  <cols>
    <col min="1" max="1" width="11" style="2" bestFit="1" customWidth="1"/>
    <col min="2" max="2" width="10.375" style="2" bestFit="1" customWidth="1"/>
    <col min="3" max="3" width="12.25" style="2" bestFit="1" customWidth="1"/>
    <col min="4" max="4" width="11.5" style="2" bestFit="1" customWidth="1"/>
    <col min="5" max="5" width="5.75" style="2" hidden="1" customWidth="1"/>
    <col min="6" max="6" width="10.5" style="2" bestFit="1" customWidth="1"/>
    <col min="7" max="7" width="7.75" style="2" hidden="1" customWidth="1"/>
    <col min="8" max="8" width="10.75" style="2" bestFit="1" customWidth="1"/>
    <col min="9" max="9" width="10.375" style="2" bestFit="1" customWidth="1"/>
    <col min="10" max="11" width="10.25" style="2" bestFit="1" customWidth="1"/>
    <col min="12" max="12" width="10.375" style="2" bestFit="1" customWidth="1"/>
  </cols>
  <sheetData>
    <row r="1" spans="1:12" ht="44.2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27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pans="1:12" ht="27" customHeight="1">
      <c r="A3" s="5" t="s">
        <v>13</v>
      </c>
      <c r="B3" s="6">
        <v>9706</v>
      </c>
      <c r="C3" s="6">
        <v>4942</v>
      </c>
      <c r="D3" s="6">
        <v>4653</v>
      </c>
      <c r="E3" s="6">
        <f t="shared" ref="E3:E12" si="0">C3-D3</f>
        <v>289</v>
      </c>
      <c r="F3" s="6">
        <v>30</v>
      </c>
      <c r="G3" s="7">
        <f t="shared" ref="G3:G13" si="1">(C3/D3-1)*100</f>
        <v>6.21</v>
      </c>
      <c r="H3" s="7">
        <v>20</v>
      </c>
      <c r="I3" s="6">
        <f t="shared" ref="I3:I12" si="2">C3/B3*40</f>
        <v>20</v>
      </c>
      <c r="J3" s="11">
        <v>10</v>
      </c>
      <c r="K3" s="7">
        <f t="shared" ref="K3:K12" si="3">J3+I3+H3+F3</f>
        <v>80</v>
      </c>
      <c r="L3" s="6">
        <v>1</v>
      </c>
    </row>
    <row r="4" spans="1:12" ht="27" customHeight="1">
      <c r="A4" s="5" t="s">
        <v>14</v>
      </c>
      <c r="B4" s="6">
        <v>9570</v>
      </c>
      <c r="C4" s="6">
        <v>5102</v>
      </c>
      <c r="D4" s="6">
        <v>4735</v>
      </c>
      <c r="E4" s="6">
        <f t="shared" si="0"/>
        <v>367</v>
      </c>
      <c r="F4" s="6">
        <v>30</v>
      </c>
      <c r="G4" s="7">
        <f t="shared" si="1"/>
        <v>7.75</v>
      </c>
      <c r="H4" s="7">
        <v>20</v>
      </c>
      <c r="I4" s="6">
        <f t="shared" si="2"/>
        <v>21</v>
      </c>
      <c r="J4" s="11">
        <v>9</v>
      </c>
      <c r="K4" s="7">
        <f t="shared" si="3"/>
        <v>80</v>
      </c>
      <c r="L4" s="6">
        <v>2</v>
      </c>
    </row>
    <row r="5" spans="1:12" ht="27" customHeight="1">
      <c r="A5" s="5" t="s">
        <v>15</v>
      </c>
      <c r="B5" s="6">
        <v>9435</v>
      </c>
      <c r="C5" s="6">
        <v>5209</v>
      </c>
      <c r="D5" s="6">
        <v>4921</v>
      </c>
      <c r="E5" s="6">
        <f t="shared" si="0"/>
        <v>288</v>
      </c>
      <c r="F5" s="6">
        <v>30</v>
      </c>
      <c r="G5" s="7">
        <f t="shared" si="1"/>
        <v>5.85</v>
      </c>
      <c r="H5" s="7">
        <v>20</v>
      </c>
      <c r="I5" s="6">
        <f t="shared" si="2"/>
        <v>22</v>
      </c>
      <c r="J5" s="11">
        <v>8.1999999999999993</v>
      </c>
      <c r="K5" s="7">
        <f t="shared" si="3"/>
        <v>80.2</v>
      </c>
      <c r="L5" s="6">
        <v>3</v>
      </c>
    </row>
    <row r="6" spans="1:12" ht="27" customHeight="1">
      <c r="A6" s="5" t="s">
        <v>16</v>
      </c>
      <c r="B6" s="6">
        <v>9162</v>
      </c>
      <c r="C6" s="6">
        <v>4988</v>
      </c>
      <c r="D6" s="6">
        <v>4739</v>
      </c>
      <c r="E6" s="6">
        <f t="shared" si="0"/>
        <v>249</v>
      </c>
      <c r="F6" s="6">
        <v>28</v>
      </c>
      <c r="G6" s="7">
        <f t="shared" si="1"/>
        <v>5.25</v>
      </c>
      <c r="H6" s="7">
        <f>G6/$G$13*20</f>
        <v>2.09</v>
      </c>
      <c r="I6" s="6">
        <f t="shared" si="2"/>
        <v>22</v>
      </c>
      <c r="J6" s="11">
        <v>10</v>
      </c>
      <c r="K6" s="7">
        <f t="shared" si="3"/>
        <v>62.09</v>
      </c>
      <c r="L6" s="6">
        <v>4</v>
      </c>
    </row>
    <row r="7" spans="1:12" ht="27" customHeight="1">
      <c r="A7" s="5" t="s">
        <v>17</v>
      </c>
      <c r="B7" s="6">
        <v>9613</v>
      </c>
      <c r="C7" s="6">
        <v>4981</v>
      </c>
      <c r="D7" s="6">
        <v>4720</v>
      </c>
      <c r="E7" s="6">
        <f t="shared" si="0"/>
        <v>261</v>
      </c>
      <c r="F7" s="6">
        <v>29</v>
      </c>
      <c r="G7" s="7">
        <f t="shared" si="1"/>
        <v>5.53</v>
      </c>
      <c r="H7" s="7">
        <f t="shared" ref="H7:H10" si="4">G7/$G$13*20</f>
        <v>2.2000000000000002</v>
      </c>
      <c r="I7" s="6">
        <f t="shared" si="2"/>
        <v>21</v>
      </c>
      <c r="J7" s="11">
        <v>8.1</v>
      </c>
      <c r="K7" s="7">
        <f t="shared" si="3"/>
        <v>60.3</v>
      </c>
      <c r="L7" s="6">
        <v>5</v>
      </c>
    </row>
    <row r="8" spans="1:12" ht="27" customHeight="1">
      <c r="A8" s="5" t="s">
        <v>18</v>
      </c>
      <c r="B8" s="6">
        <v>10913</v>
      </c>
      <c r="C8" s="6">
        <v>5023</v>
      </c>
      <c r="D8" s="6">
        <v>4763</v>
      </c>
      <c r="E8" s="6">
        <f t="shared" si="0"/>
        <v>260</v>
      </c>
      <c r="F8" s="6">
        <v>29</v>
      </c>
      <c r="G8" s="7">
        <f t="shared" si="1"/>
        <v>5.46</v>
      </c>
      <c r="H8" s="7">
        <f t="shared" si="4"/>
        <v>2.17</v>
      </c>
      <c r="I8" s="6">
        <f t="shared" si="2"/>
        <v>18</v>
      </c>
      <c r="J8" s="11">
        <v>9.9</v>
      </c>
      <c r="K8" s="7">
        <f t="shared" si="3"/>
        <v>59.07</v>
      </c>
      <c r="L8" s="6">
        <v>6</v>
      </c>
    </row>
    <row r="9" spans="1:12" ht="21.75" customHeight="1">
      <c r="A9" s="5" t="s">
        <v>19</v>
      </c>
      <c r="B9" s="6">
        <v>9710</v>
      </c>
      <c r="C9" s="6">
        <v>5201</v>
      </c>
      <c r="D9" s="6">
        <v>4953</v>
      </c>
      <c r="E9" s="6">
        <f t="shared" si="0"/>
        <v>248</v>
      </c>
      <c r="F9" s="6">
        <v>27</v>
      </c>
      <c r="G9" s="7">
        <f t="shared" si="1"/>
        <v>5.01</v>
      </c>
      <c r="H9" s="7">
        <f t="shared" si="4"/>
        <v>1.99</v>
      </c>
      <c r="I9" s="6">
        <f t="shared" si="2"/>
        <v>21</v>
      </c>
      <c r="J9" s="11">
        <v>9.8000000000000007</v>
      </c>
      <c r="K9" s="7">
        <f t="shared" si="3"/>
        <v>59.79</v>
      </c>
      <c r="L9" s="6">
        <v>7</v>
      </c>
    </row>
    <row r="10" spans="1:12" ht="27" customHeight="1">
      <c r="A10" s="5" t="s">
        <v>20</v>
      </c>
      <c r="B10" s="6">
        <v>9610</v>
      </c>
      <c r="C10" s="6">
        <v>5210</v>
      </c>
      <c r="D10" s="6">
        <v>4963</v>
      </c>
      <c r="E10" s="6">
        <f t="shared" si="0"/>
        <v>247</v>
      </c>
      <c r="F10" s="6">
        <v>27</v>
      </c>
      <c r="G10" s="7">
        <f t="shared" si="1"/>
        <v>4.9800000000000004</v>
      </c>
      <c r="H10" s="7">
        <f t="shared" si="4"/>
        <v>1.98</v>
      </c>
      <c r="I10" s="6">
        <f t="shared" si="2"/>
        <v>22</v>
      </c>
      <c r="J10" s="11">
        <v>9.3000000000000007</v>
      </c>
      <c r="K10" s="7">
        <f t="shared" si="3"/>
        <v>60.28</v>
      </c>
      <c r="L10" s="6">
        <v>8</v>
      </c>
    </row>
    <row r="11" spans="1:12" ht="24" customHeight="1">
      <c r="A11" s="5" t="s">
        <v>21</v>
      </c>
      <c r="B11" s="6">
        <v>9162</v>
      </c>
      <c r="C11" s="6">
        <v>4873</v>
      </c>
      <c r="D11" s="6">
        <v>4635</v>
      </c>
      <c r="E11" s="6">
        <f t="shared" si="0"/>
        <v>238</v>
      </c>
      <c r="F11" s="6">
        <v>26</v>
      </c>
      <c r="G11" s="7">
        <f t="shared" si="1"/>
        <v>5.13</v>
      </c>
      <c r="H11" s="7">
        <f>G11/$G$13*20</f>
        <v>2.04</v>
      </c>
      <c r="I11" s="6">
        <f t="shared" si="2"/>
        <v>21</v>
      </c>
      <c r="J11" s="11">
        <v>9.8000000000000007</v>
      </c>
      <c r="K11" s="7">
        <f t="shared" si="3"/>
        <v>58.84</v>
      </c>
      <c r="L11" s="6">
        <v>9</v>
      </c>
    </row>
    <row r="12" spans="1:12" ht="27" customHeight="1">
      <c r="A12" s="5" t="s">
        <v>22</v>
      </c>
      <c r="B12" s="6">
        <v>9057</v>
      </c>
      <c r="C12" s="6">
        <v>4807</v>
      </c>
      <c r="D12" s="6">
        <v>4559</v>
      </c>
      <c r="E12" s="6">
        <f t="shared" si="0"/>
        <v>248</v>
      </c>
      <c r="F12" s="6">
        <v>28</v>
      </c>
      <c r="G12" s="7">
        <f t="shared" si="1"/>
        <v>5.44</v>
      </c>
      <c r="H12" s="7">
        <f>G12/$G$13*20</f>
        <v>2.16</v>
      </c>
      <c r="I12" s="6">
        <f t="shared" si="2"/>
        <v>21</v>
      </c>
      <c r="J12" s="11">
        <v>7.5</v>
      </c>
      <c r="K12" s="7">
        <f t="shared" si="3"/>
        <v>58.66</v>
      </c>
      <c r="L12" s="6">
        <v>10</v>
      </c>
    </row>
    <row r="13" spans="1:12" s="1" customFormat="1">
      <c r="A13" s="8"/>
      <c r="B13" s="9"/>
      <c r="C13" s="9">
        <f>C5+C4+C3+C6+C7+C8+C12+C10+C11+C9</f>
        <v>50336</v>
      </c>
      <c r="D13" s="9">
        <f>SUM(D3:D9)</f>
        <v>33484</v>
      </c>
      <c r="E13" s="9">
        <f>(C13-D13)/10</f>
        <v>1685</v>
      </c>
      <c r="F13" s="9"/>
      <c r="G13" s="10">
        <f t="shared" si="1"/>
        <v>50.33</v>
      </c>
      <c r="H13" s="9"/>
      <c r="I13" s="9"/>
      <c r="J13" s="9"/>
      <c r="K13" s="9"/>
      <c r="L13" s="9"/>
    </row>
    <row r="14" spans="1:12" ht="45" customHeight="1">
      <c r="A14" s="20" t="s">
        <v>23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</row>
  </sheetData>
  <mergeCells count="2">
    <mergeCell ref="A1:L1"/>
    <mergeCell ref="A14:L14"/>
  </mergeCells>
  <phoneticPr fontId="5" type="noConversion"/>
  <pageMargins left="0.75" right="0.75" top="1" bottom="1" header="0.51" footer="0.5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4"/>
  <sheetViews>
    <sheetView tabSelected="1" view="pageBreakPreview" topLeftCell="A4" zoomScaleSheetLayoutView="100" workbookViewId="0">
      <selection activeCell="J12" sqref="J12"/>
    </sheetView>
  </sheetViews>
  <sheetFormatPr defaultColWidth="9" defaultRowHeight="14.25"/>
  <cols>
    <col min="1" max="1" width="13.625" style="2" customWidth="1"/>
    <col min="2" max="2" width="11.625" style="2" customWidth="1"/>
    <col min="3" max="3" width="13" style="2" customWidth="1"/>
    <col min="4" max="4" width="16" style="2" customWidth="1"/>
    <col min="5" max="5" width="12" style="2" customWidth="1"/>
    <col min="6" max="6" width="7.75" style="2" hidden="1" customWidth="1"/>
    <col min="7" max="7" width="12" style="2" customWidth="1"/>
    <col min="8" max="8" width="11.875" style="2" customWidth="1"/>
    <col min="9" max="9" width="12.125" style="2" customWidth="1"/>
    <col min="10" max="10" width="10.25" style="2" customWidth="1"/>
    <col min="11" max="11" width="8.5" style="2" customWidth="1"/>
    <col min="12" max="12" width="12.625" bestFit="1" customWidth="1"/>
  </cols>
  <sheetData>
    <row r="1" spans="1:11" ht="36.75" customHeight="1">
      <c r="A1" s="21" t="s">
        <v>33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58.5" customHeight="1">
      <c r="A2" s="12" t="s">
        <v>24</v>
      </c>
      <c r="B2" s="13" t="s">
        <v>25</v>
      </c>
      <c r="C2" s="13" t="s">
        <v>26</v>
      </c>
      <c r="D2" s="13" t="s">
        <v>35</v>
      </c>
      <c r="E2" s="14" t="s">
        <v>34</v>
      </c>
      <c r="F2" s="14" t="s">
        <v>7</v>
      </c>
      <c r="G2" s="14" t="s">
        <v>29</v>
      </c>
      <c r="H2" s="14" t="s">
        <v>31</v>
      </c>
      <c r="I2" s="14" t="s">
        <v>30</v>
      </c>
      <c r="J2" s="14" t="s">
        <v>27</v>
      </c>
      <c r="K2" s="14" t="s">
        <v>28</v>
      </c>
    </row>
    <row r="3" spans="1:11" ht="30.75" customHeight="1">
      <c r="A3" s="18" t="s">
        <v>13</v>
      </c>
      <c r="B3" s="15">
        <v>9706</v>
      </c>
      <c r="C3" s="15">
        <v>4942</v>
      </c>
      <c r="D3" s="15">
        <v>4653</v>
      </c>
      <c r="E3" s="16">
        <v>30</v>
      </c>
      <c r="F3" s="16"/>
      <c r="G3" s="16">
        <v>20</v>
      </c>
      <c r="H3" s="16">
        <v>20.37</v>
      </c>
      <c r="I3" s="17">
        <v>10</v>
      </c>
      <c r="J3" s="16">
        <f>E3+G3+H3+I3</f>
        <v>80.37</v>
      </c>
      <c r="K3" s="15">
        <v>1</v>
      </c>
    </row>
    <row r="4" spans="1:11" ht="30.75" customHeight="1">
      <c r="A4" s="18" t="s">
        <v>14</v>
      </c>
      <c r="B4" s="15">
        <v>9570</v>
      </c>
      <c r="C4" s="15">
        <v>5102</v>
      </c>
      <c r="D4" s="15">
        <v>4735</v>
      </c>
      <c r="E4" s="16">
        <v>30</v>
      </c>
      <c r="F4" s="16"/>
      <c r="G4" s="16">
        <v>20</v>
      </c>
      <c r="H4" s="16">
        <v>21.32</v>
      </c>
      <c r="I4" s="17">
        <v>9</v>
      </c>
      <c r="J4" s="16">
        <f t="shared" ref="J4:J12" si="0">E4+G4+H4+I4</f>
        <v>80.319999999999993</v>
      </c>
      <c r="K4" s="15">
        <v>2</v>
      </c>
    </row>
    <row r="5" spans="1:11" ht="30.75" customHeight="1">
      <c r="A5" s="18" t="s">
        <v>15</v>
      </c>
      <c r="B5" s="15">
        <v>9435</v>
      </c>
      <c r="C5" s="15">
        <v>5209</v>
      </c>
      <c r="D5" s="15">
        <v>4921</v>
      </c>
      <c r="E5" s="16">
        <v>30</v>
      </c>
      <c r="F5" s="16"/>
      <c r="G5" s="16">
        <v>20</v>
      </c>
      <c r="H5" s="16">
        <v>22.08</v>
      </c>
      <c r="I5" s="17">
        <v>8.1999999999999993</v>
      </c>
      <c r="J5" s="16">
        <f t="shared" si="0"/>
        <v>80.28</v>
      </c>
      <c r="K5" s="15">
        <v>3</v>
      </c>
    </row>
    <row r="6" spans="1:11" ht="30.75" customHeight="1">
      <c r="A6" s="18" t="s">
        <v>16</v>
      </c>
      <c r="B6" s="15">
        <v>9162</v>
      </c>
      <c r="C6" s="15">
        <v>4993</v>
      </c>
      <c r="D6" s="15">
        <v>4739</v>
      </c>
      <c r="E6" s="16">
        <v>28.22</v>
      </c>
      <c r="F6" s="16"/>
      <c r="G6" s="16">
        <v>18.940000000000001</v>
      </c>
      <c r="H6" s="16">
        <v>21.8</v>
      </c>
      <c r="I6" s="17">
        <v>10</v>
      </c>
      <c r="J6" s="16">
        <f t="shared" si="0"/>
        <v>78.959999999999994</v>
      </c>
      <c r="K6" s="15">
        <v>4</v>
      </c>
    </row>
    <row r="7" spans="1:11" ht="30.75" customHeight="1">
      <c r="A7" s="18" t="s">
        <v>17</v>
      </c>
      <c r="B7" s="15">
        <v>9613</v>
      </c>
      <c r="C7" s="15">
        <v>4981</v>
      </c>
      <c r="D7" s="15">
        <v>4720</v>
      </c>
      <c r="E7" s="16">
        <v>29</v>
      </c>
      <c r="F7" s="16"/>
      <c r="G7" s="16">
        <v>19.54</v>
      </c>
      <c r="H7" s="16">
        <v>20.73</v>
      </c>
      <c r="I7" s="17">
        <v>8.1</v>
      </c>
      <c r="J7" s="16">
        <f t="shared" si="0"/>
        <v>77.37</v>
      </c>
      <c r="K7" s="15">
        <v>5</v>
      </c>
    </row>
    <row r="8" spans="1:11" ht="30.75" customHeight="1">
      <c r="A8" s="18" t="s">
        <v>18</v>
      </c>
      <c r="B8" s="15">
        <v>10913</v>
      </c>
      <c r="C8" s="15">
        <v>5023</v>
      </c>
      <c r="D8" s="15">
        <v>4763</v>
      </c>
      <c r="E8" s="16">
        <v>28.89</v>
      </c>
      <c r="F8" s="16"/>
      <c r="G8" s="16">
        <v>19.29</v>
      </c>
      <c r="H8" s="16">
        <v>18.41</v>
      </c>
      <c r="I8" s="17">
        <v>10</v>
      </c>
      <c r="J8" s="16">
        <f t="shared" si="0"/>
        <v>76.59</v>
      </c>
      <c r="K8" s="15">
        <v>6</v>
      </c>
    </row>
    <row r="9" spans="1:11" ht="30.75" customHeight="1">
      <c r="A9" s="18" t="s">
        <v>19</v>
      </c>
      <c r="B9" s="15">
        <v>9710</v>
      </c>
      <c r="C9" s="15">
        <v>5201</v>
      </c>
      <c r="D9" s="15">
        <v>4953</v>
      </c>
      <c r="E9" s="16">
        <v>27.56</v>
      </c>
      <c r="F9" s="16"/>
      <c r="G9" s="16">
        <v>17.7</v>
      </c>
      <c r="H9" s="16">
        <v>21.43</v>
      </c>
      <c r="I9" s="17">
        <v>9.8000000000000007</v>
      </c>
      <c r="J9" s="16">
        <f t="shared" si="0"/>
        <v>76.489999999999995</v>
      </c>
      <c r="K9" s="15">
        <v>7</v>
      </c>
    </row>
    <row r="10" spans="1:11" ht="30.75" customHeight="1">
      <c r="A10" s="18" t="s">
        <v>20</v>
      </c>
      <c r="B10" s="15">
        <v>9610</v>
      </c>
      <c r="C10" s="15">
        <v>5210</v>
      </c>
      <c r="D10" s="15">
        <v>4963</v>
      </c>
      <c r="E10" s="16">
        <v>27.44</v>
      </c>
      <c r="F10" s="16"/>
      <c r="G10" s="16">
        <v>17.600000000000001</v>
      </c>
      <c r="H10" s="16">
        <v>21.69</v>
      </c>
      <c r="I10" s="17">
        <v>9.6999999999999993</v>
      </c>
      <c r="J10" s="16">
        <f t="shared" si="0"/>
        <v>76.430000000000007</v>
      </c>
      <c r="K10" s="15">
        <v>8</v>
      </c>
    </row>
    <row r="11" spans="1:11" ht="30.75" customHeight="1">
      <c r="A11" s="18" t="s">
        <v>21</v>
      </c>
      <c r="B11" s="15">
        <v>9162</v>
      </c>
      <c r="C11" s="15">
        <v>4873</v>
      </c>
      <c r="D11" s="15">
        <v>4635</v>
      </c>
      <c r="E11" s="16">
        <v>26.44</v>
      </c>
      <c r="F11" s="16"/>
      <c r="G11" s="16">
        <v>18.13</v>
      </c>
      <c r="H11" s="16">
        <v>21.27</v>
      </c>
      <c r="I11" s="17">
        <v>10</v>
      </c>
      <c r="J11" s="16">
        <f t="shared" si="0"/>
        <v>75.84</v>
      </c>
      <c r="K11" s="15">
        <v>9</v>
      </c>
    </row>
    <row r="12" spans="1:11" ht="30.75" customHeight="1">
      <c r="A12" s="18" t="s">
        <v>22</v>
      </c>
      <c r="B12" s="15">
        <v>9057</v>
      </c>
      <c r="C12" s="15">
        <v>4802</v>
      </c>
      <c r="D12" s="15">
        <v>4559</v>
      </c>
      <c r="E12" s="16">
        <v>27</v>
      </c>
      <c r="F12" s="16"/>
      <c r="G12" s="16">
        <v>18.829999999999998</v>
      </c>
      <c r="H12" s="16">
        <v>21.21</v>
      </c>
      <c r="I12" s="17">
        <v>8.6999999999999993</v>
      </c>
      <c r="J12" s="16">
        <f t="shared" si="0"/>
        <v>75.739999999999995</v>
      </c>
      <c r="K12" s="15">
        <v>10</v>
      </c>
    </row>
    <row r="13" spans="1:11" s="1" customFormat="1" ht="4.5" hidden="1" customHeight="1">
      <c r="A13" s="8"/>
      <c r="B13" s="9"/>
      <c r="C13" s="9">
        <f>C5+C4+C3+C6+C7+C8+C9+C10+C11+C12</f>
        <v>50336</v>
      </c>
      <c r="D13" s="9">
        <f>SUM(D3:D12)</f>
        <v>47641</v>
      </c>
      <c r="E13" s="9"/>
      <c r="F13" s="10">
        <f t="shared" ref="F13" si="1">(C13/D13-1)*100</f>
        <v>5.66</v>
      </c>
      <c r="G13" s="9"/>
      <c r="H13" s="9"/>
      <c r="I13" s="9"/>
      <c r="J13" s="9"/>
      <c r="K13" s="9"/>
    </row>
    <row r="14" spans="1:11" ht="34.5" customHeight="1">
      <c r="A14" s="22" t="s">
        <v>32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</row>
  </sheetData>
  <mergeCells count="2">
    <mergeCell ref="A1:K1"/>
    <mergeCell ref="A14:K14"/>
  </mergeCells>
  <phoneticPr fontId="5" type="noConversion"/>
  <pageMargins left="0.78740157480314965" right="0.78740157480314965" top="1.1811023622047243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WPS 表格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2016上半年收入</vt:lpstr>
      <vt:lpstr>Sheet1</vt:lpstr>
      <vt:lpstr>定数</vt:lpstr>
    </vt:vector>
  </TitlesOfParts>
  <Manager/>
  <Company>Microsoft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>1</cp:revision>
  <cp:lastPrinted>2016-07-21T15:05:21Z</cp:lastPrinted>
  <dcterms:created xsi:type="dcterms:W3CDTF">2014-07-09T01:15:26Z</dcterms:created>
  <dcterms:modified xsi:type="dcterms:W3CDTF">2016-07-26T00:37:11Z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