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1640"/>
  </bookViews>
  <sheets>
    <sheet name="定稿" sheetId="1" r:id="rId1"/>
    <sheet name="Sheet2" sheetId="2" r:id="rId2"/>
    <sheet name="Sheet3" sheetId="3" r:id="rId3"/>
    <sheet name="Sheet1" sheetId="4" r:id="rId4"/>
  </sheets>
  <calcPr calcId="124519" fullPrecision="0" concurrentManualCount="2"/>
</workbook>
</file>

<file path=xl/calcChain.xml><?xml version="1.0" encoding="utf-8"?>
<calcChain xmlns="http://schemas.openxmlformats.org/spreadsheetml/2006/main">
  <c r="K4" i="1"/>
  <c r="K5"/>
  <c r="K6"/>
  <c r="K7"/>
  <c r="K8"/>
  <c r="K9"/>
  <c r="K10"/>
  <c r="K11"/>
  <c r="K12"/>
  <c r="K3"/>
  <c r="C13"/>
  <c r="D13"/>
  <c r="F13"/>
  <c r="E3" i="2"/>
  <c r="G3"/>
  <c r="K3"/>
  <c r="E4"/>
  <c r="G4"/>
  <c r="K4"/>
  <c r="E5"/>
  <c r="G5"/>
  <c r="H5" s="1"/>
  <c r="K5"/>
  <c r="E6"/>
  <c r="G6"/>
  <c r="H6" s="1"/>
  <c r="K6"/>
  <c r="E7"/>
  <c r="G7"/>
  <c r="H7" s="1"/>
  <c r="K7"/>
  <c r="E8"/>
  <c r="G8"/>
  <c r="H8" s="1"/>
  <c r="K8"/>
  <c r="E9"/>
  <c r="G9"/>
  <c r="H9" s="1"/>
  <c r="K9"/>
  <c r="E10"/>
  <c r="G10"/>
  <c r="H10" s="1"/>
  <c r="K10"/>
  <c r="E11"/>
  <c r="G11"/>
  <c r="K11"/>
  <c r="E12"/>
  <c r="G12"/>
  <c r="K12"/>
  <c r="C13"/>
  <c r="D13"/>
  <c r="E13" s="1"/>
  <c r="G13"/>
  <c r="H12" s="1"/>
  <c r="E3" i="3"/>
  <c r="K3"/>
  <c r="E4"/>
  <c r="K4"/>
  <c r="E5"/>
  <c r="K5"/>
  <c r="E6"/>
  <c r="K6"/>
  <c r="E7"/>
  <c r="K7"/>
  <c r="E8"/>
  <c r="K8"/>
  <c r="E9"/>
  <c r="K9"/>
  <c r="E10"/>
  <c r="K10"/>
  <c r="E11"/>
  <c r="K11"/>
  <c r="E12"/>
  <c r="K12"/>
  <c r="E3" i="4"/>
  <c r="G3"/>
  <c r="K3"/>
  <c r="E4"/>
  <c r="G4"/>
  <c r="K4"/>
  <c r="E5"/>
  <c r="G5"/>
  <c r="K5"/>
  <c r="E6"/>
  <c r="G6"/>
  <c r="K6"/>
  <c r="E7"/>
  <c r="G7"/>
  <c r="K7"/>
  <c r="E8"/>
  <c r="G8"/>
  <c r="K8"/>
  <c r="E9"/>
  <c r="G9"/>
  <c r="K9"/>
  <c r="E10"/>
  <c r="G10"/>
  <c r="K10"/>
  <c r="E11"/>
  <c r="G11"/>
  <c r="K11"/>
  <c r="E12"/>
  <c r="G12"/>
  <c r="K12"/>
  <c r="C13"/>
  <c r="G13" s="1"/>
  <c r="D13"/>
  <c r="H3" l="1"/>
  <c r="H4"/>
  <c r="H5"/>
  <c r="H6"/>
  <c r="H11"/>
  <c r="L11" s="1"/>
  <c r="F12" i="2"/>
  <c r="F3"/>
  <c r="F4"/>
  <c r="H12" i="4"/>
  <c r="H10"/>
  <c r="H8"/>
  <c r="F10" i="2"/>
  <c r="L10" s="1"/>
  <c r="F8"/>
  <c r="L8" s="1"/>
  <c r="F6"/>
  <c r="L6" s="1"/>
  <c r="L12" i="4"/>
  <c r="L10"/>
  <c r="L12" i="2"/>
  <c r="F11"/>
  <c r="L11" s="1"/>
  <c r="L9"/>
  <c r="F9"/>
  <c r="L7"/>
  <c r="F7"/>
  <c r="L5"/>
  <c r="F5"/>
  <c r="E13" i="4"/>
  <c r="H4" i="2"/>
  <c r="L4" s="1"/>
  <c r="H3"/>
  <c r="L3" s="1"/>
  <c r="F3" i="4" l="1"/>
  <c r="F4"/>
  <c r="F5"/>
  <c r="F6"/>
  <c r="F7"/>
  <c r="L7" s="1"/>
  <c r="F9"/>
  <c r="L9" s="1"/>
  <c r="L5"/>
  <c r="L3"/>
  <c r="F8"/>
  <c r="L8" s="1"/>
  <c r="L6"/>
  <c r="L4"/>
</calcChain>
</file>

<file path=xl/sharedStrings.xml><?xml version="1.0" encoding="utf-8"?>
<sst xmlns="http://schemas.openxmlformats.org/spreadsheetml/2006/main" count="160" uniqueCount="66">
  <si>
    <t>2016年各镇（街道）夏粮产量考核通报表</t>
  </si>
  <si>
    <t>镇（街道）名称</t>
  </si>
  <si>
    <t>目标任务</t>
  </si>
  <si>
    <t>2015年上半年（吨）</t>
  </si>
  <si>
    <t>2016年上半年（吨）</t>
  </si>
  <si>
    <t>实际增量（吨）</t>
  </si>
  <si>
    <t>增量得分（30分）</t>
  </si>
  <si>
    <t>实际增速（%）</t>
  </si>
  <si>
    <t>增速得分（40分）</t>
  </si>
  <si>
    <t>平时工作情况</t>
  </si>
  <si>
    <t>平时工作得分（10分）</t>
  </si>
  <si>
    <t>进度得分（20分）</t>
  </si>
  <si>
    <t>得分合计</t>
  </si>
  <si>
    <t>得分排名</t>
  </si>
  <si>
    <t>交道镇</t>
  </si>
  <si>
    <t>报表上报规范及时</t>
  </si>
  <si>
    <t>王庄镇</t>
  </si>
  <si>
    <t>庄头镇</t>
  </si>
  <si>
    <t>表间数据没填全扣0.5分</t>
  </si>
  <si>
    <t>尧头镇</t>
  </si>
  <si>
    <t>错误一项数据扣0.5分</t>
  </si>
  <si>
    <t>赵庄镇</t>
  </si>
  <si>
    <t>缺少纸质报表扣1分，上年基数填写不正确扣0.5分</t>
  </si>
  <si>
    <t>寺前镇</t>
  </si>
  <si>
    <t>韦庄镇</t>
  </si>
  <si>
    <t>城关街道</t>
  </si>
  <si>
    <t>安里镇</t>
  </si>
  <si>
    <t>夏粮预计催报一次扣1分</t>
  </si>
  <si>
    <t>冯原镇</t>
  </si>
  <si>
    <t>上年基数填写不正确扣0.5分</t>
  </si>
  <si>
    <t>全县夏粮</t>
  </si>
  <si>
    <t xml:space="preserve">     得分说明：增量得分30分，计算方法：镇增量/县增量×30分；增速得分40分，计算方法：镇增速/县增速×40分；进度得分20分，计算方法：完成数/目标任务×20分；平时工作得分10分，依据平时统计工作情况评分。注：全县增速5.03%，全县增量2978吨。</t>
  </si>
  <si>
    <t>2016年上半年各镇（街道办）粮食产量得分排名表</t>
  </si>
  <si>
    <t>镇（街道办）名称</t>
  </si>
  <si>
    <t>增量得分（30）</t>
  </si>
  <si>
    <t>增速得分（40）</t>
  </si>
  <si>
    <t>平时工作得分</t>
  </si>
  <si>
    <t>进度得分（20）</t>
  </si>
  <si>
    <t>合计得分</t>
  </si>
  <si>
    <t>城关街道办</t>
  </si>
  <si>
    <t>得分说明：增量得分30分，计算方法：镇增量/县增量×30分；增速得分40分，计算方法：镇增速/县增速×40分；进度得分20分，计算方法：完成数/目标任务×20分；平时工作得分10分，依据平时统计工作情况评分。注：全县增速5.03%，全县增量2978吨。</t>
  </si>
  <si>
    <t>甲</t>
  </si>
  <si>
    <t>粮食</t>
  </si>
  <si>
    <t>畜牧</t>
  </si>
  <si>
    <t>蔬菜</t>
  </si>
  <si>
    <t>羊</t>
  </si>
  <si>
    <t>家禽</t>
  </si>
  <si>
    <t>生猪</t>
  </si>
  <si>
    <t>城关</t>
  </si>
  <si>
    <t>尧头</t>
  </si>
  <si>
    <t>庄头</t>
  </si>
  <si>
    <t>韦庄</t>
  </si>
  <si>
    <t>交道</t>
  </si>
  <si>
    <t>冯原</t>
  </si>
  <si>
    <t>寺前</t>
  </si>
  <si>
    <t>安里</t>
  </si>
  <si>
    <t>王庄</t>
  </si>
  <si>
    <t>赵庄</t>
  </si>
  <si>
    <t>上半年各镇（街道）粮食产量考核通报表</t>
    <phoneticPr fontId="4" type="noConversion"/>
  </si>
  <si>
    <t xml:space="preserve">       项 目
 单 位</t>
    <phoneticPr fontId="7" type="noConversion"/>
  </si>
  <si>
    <r>
      <t xml:space="preserve">    </t>
    </r>
    <r>
      <rPr>
        <b/>
        <sz val="10"/>
        <rFont val="宋体"/>
        <family val="3"/>
        <charset val="134"/>
      </rPr>
      <t>说明：</t>
    </r>
    <r>
      <rPr>
        <sz val="10"/>
        <rFont val="宋体"/>
        <family val="3"/>
        <charset val="134"/>
      </rPr>
      <t>增量得分30分，计算方法：镇增量/县增量×30分；增速得分40分，计算方法：镇增速/县增速×40分；进度得分20分，计算方法：完成数/目标任务×20分；平时工作得分10分，依据平时统计工作情况评分。注：全县增速5.03%，全县增量2978吨。</t>
    </r>
    <phoneticPr fontId="4" type="noConversion"/>
  </si>
  <si>
    <t>2015年
上半年（吨）</t>
    <phoneticPr fontId="4" type="noConversion"/>
  </si>
  <si>
    <t>合计
得分</t>
    <phoneticPr fontId="4" type="noConversion"/>
  </si>
  <si>
    <t>排名</t>
    <phoneticPr fontId="4" type="noConversion"/>
  </si>
  <si>
    <t>目标
任务</t>
    <phoneticPr fontId="4" type="noConversion"/>
  </si>
  <si>
    <t>2016年
上半年
（吨）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</si>
</sst>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0.00_ "/>
  </numFmts>
  <fonts count="12">
    <font>
      <sz val="12"/>
      <name val="宋体"/>
      <charset val="134"/>
    </font>
    <font>
      <sz val="10"/>
      <name val="宋体"/>
      <family val="3"/>
      <charset val="134"/>
    </font>
    <font>
      <sz val="10"/>
      <color indexed="9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20"/>
      <name val="方正小标宋简体"/>
      <family val="4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 applyProtection="0">
      <alignment vertical="center"/>
    </xf>
  </cellStyleXfs>
  <cellXfs count="27"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2" fillId="0" borderId="0" xfId="0" applyFont="1" applyProtection="1">
      <alignment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176" fontId="1" fillId="0" borderId="2" xfId="0" applyNumberFormat="1" applyFont="1" applyBorder="1" applyAlignment="1" applyProtection="1">
      <alignment horizontal="center" vertical="center"/>
    </xf>
    <xf numFmtId="177" fontId="1" fillId="0" borderId="2" xfId="0" applyNumberFormat="1" applyFont="1" applyBorder="1" applyAlignment="1" applyProtection="1">
      <alignment horizontal="center" vertical="center"/>
    </xf>
    <xf numFmtId="10" fontId="1" fillId="0" borderId="2" xfId="0" applyNumberFormat="1" applyFont="1" applyBorder="1" applyAlignment="1" applyProtection="1">
      <alignment horizontal="center" vertical="center"/>
    </xf>
    <xf numFmtId="176" fontId="2" fillId="0" borderId="0" xfId="0" applyNumberFormat="1" applyFont="1" applyProtection="1">
      <alignment vertical="center"/>
    </xf>
    <xf numFmtId="10" fontId="2" fillId="0" borderId="0" xfId="0" applyNumberFormat="1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176" fontId="1" fillId="0" borderId="0" xfId="0" applyNumberFormat="1" applyFont="1" applyProtection="1">
      <alignment vertical="center"/>
    </xf>
    <xf numFmtId="10" fontId="1" fillId="0" borderId="0" xfId="0" applyNumberFormat="1" applyFont="1" applyProtection="1">
      <alignment vertical="center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177" fontId="8" fillId="0" borderId="2" xfId="0" applyNumberFormat="1" applyFont="1" applyBorder="1" applyAlignment="1" applyProtection="1">
      <alignment horizontal="center" vertical="center"/>
    </xf>
    <xf numFmtId="10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 shrinkToFit="1"/>
    </xf>
    <xf numFmtId="0" fontId="1" fillId="0" borderId="0" xfId="0" applyFont="1" applyAlignment="1" applyProtection="1">
      <alignment horizontal="left" vertical="center" wrapText="1" shrinkToFit="1"/>
    </xf>
    <xf numFmtId="0" fontId="3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view="pageBreakPreview" topLeftCell="A4" zoomScaleSheetLayoutView="100" workbookViewId="0">
      <selection activeCell="I11" sqref="I11"/>
    </sheetView>
  </sheetViews>
  <sheetFormatPr defaultRowHeight="26.25" customHeight="1"/>
  <cols>
    <col min="1" max="1" width="13.5" style="1" bestFit="1" customWidth="1"/>
    <col min="2" max="2" width="11.125" style="1" customWidth="1"/>
    <col min="3" max="3" width="10.625" style="1" customWidth="1"/>
    <col min="4" max="4" width="15.75" style="1" customWidth="1"/>
    <col min="5" max="5" width="12" style="1" customWidth="1"/>
    <col min="6" max="6" width="6.625" style="1" hidden="1" customWidth="1"/>
    <col min="7" max="7" width="11.5" style="1" customWidth="1"/>
    <col min="8" max="8" width="19.375" style="1" hidden="1" customWidth="1"/>
    <col min="9" max="9" width="15.125" style="1" customWidth="1"/>
    <col min="10" max="10" width="11.375" style="1" customWidth="1"/>
    <col min="11" max="11" width="10.625" style="1" customWidth="1"/>
    <col min="12" max="12" width="8.625" style="1" customWidth="1"/>
    <col min="13" max="16384" width="9" style="1"/>
  </cols>
  <sheetData>
    <row r="1" spans="1:12" ht="31.5" customHeight="1">
      <c r="A1" s="23" t="s">
        <v>58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s="2" customFormat="1" ht="56.25" customHeight="1">
      <c r="A2" s="15" t="s">
        <v>59</v>
      </c>
      <c r="B2" s="16" t="s">
        <v>64</v>
      </c>
      <c r="C2" s="16" t="s">
        <v>61</v>
      </c>
      <c r="D2" s="16" t="s">
        <v>65</v>
      </c>
      <c r="E2" s="16" t="s">
        <v>6</v>
      </c>
      <c r="F2" s="16" t="s">
        <v>7</v>
      </c>
      <c r="G2" s="16" t="s">
        <v>8</v>
      </c>
      <c r="H2" s="16" t="s">
        <v>9</v>
      </c>
      <c r="I2" s="16" t="s">
        <v>10</v>
      </c>
      <c r="J2" s="16" t="s">
        <v>11</v>
      </c>
      <c r="K2" s="16" t="s">
        <v>62</v>
      </c>
      <c r="L2" s="16" t="s">
        <v>63</v>
      </c>
    </row>
    <row r="3" spans="1:12" ht="32.25" customHeight="1">
      <c r="A3" s="22" t="s">
        <v>14</v>
      </c>
      <c r="B3" s="17">
        <v>16000</v>
      </c>
      <c r="C3" s="18">
        <v>6183</v>
      </c>
      <c r="D3" s="18">
        <v>6490</v>
      </c>
      <c r="E3" s="19">
        <v>3.07</v>
      </c>
      <c r="F3" s="20"/>
      <c r="G3" s="19">
        <v>39.159999999999997</v>
      </c>
      <c r="H3" s="21"/>
      <c r="I3" s="17">
        <v>10</v>
      </c>
      <c r="J3" s="19">
        <v>8.11</v>
      </c>
      <c r="K3" s="19">
        <f>ROUND(E3+G3+I3+J3,2)</f>
        <v>60.34</v>
      </c>
      <c r="L3" s="17">
        <v>1</v>
      </c>
    </row>
    <row r="4" spans="1:12" ht="32.25" customHeight="1">
      <c r="A4" s="22" t="s">
        <v>16</v>
      </c>
      <c r="B4" s="17">
        <v>24000</v>
      </c>
      <c r="C4" s="18">
        <v>8450</v>
      </c>
      <c r="D4" s="18">
        <v>8850</v>
      </c>
      <c r="E4" s="19">
        <v>4</v>
      </c>
      <c r="F4" s="20"/>
      <c r="G4" s="19">
        <v>37.33</v>
      </c>
      <c r="H4" s="21"/>
      <c r="I4" s="17">
        <v>10</v>
      </c>
      <c r="J4" s="19">
        <v>7.38</v>
      </c>
      <c r="K4" s="19">
        <f t="shared" ref="K4:K12" si="0">ROUND(E4+G4+I4+J4,2)</f>
        <v>58.71</v>
      </c>
      <c r="L4" s="17">
        <v>2</v>
      </c>
    </row>
    <row r="5" spans="1:12" ht="32.25" customHeight="1">
      <c r="A5" s="22" t="s">
        <v>17</v>
      </c>
      <c r="B5" s="17">
        <v>21000</v>
      </c>
      <c r="C5" s="18">
        <v>9305</v>
      </c>
      <c r="D5" s="18">
        <v>9728</v>
      </c>
      <c r="E5" s="19">
        <v>4.2300000000000004</v>
      </c>
      <c r="F5" s="20"/>
      <c r="G5" s="19">
        <v>35.85</v>
      </c>
      <c r="H5" s="21"/>
      <c r="I5" s="17">
        <v>9.3000000000000007</v>
      </c>
      <c r="J5" s="19">
        <v>9.26</v>
      </c>
      <c r="K5" s="19">
        <f t="shared" si="0"/>
        <v>58.64</v>
      </c>
      <c r="L5" s="17">
        <v>3</v>
      </c>
    </row>
    <row r="6" spans="1:12" ht="32.25" customHeight="1">
      <c r="A6" s="22" t="s">
        <v>19</v>
      </c>
      <c r="B6" s="17">
        <v>8000</v>
      </c>
      <c r="C6" s="18">
        <v>3144</v>
      </c>
      <c r="D6" s="18">
        <v>3301</v>
      </c>
      <c r="E6" s="19">
        <v>1.57</v>
      </c>
      <c r="F6" s="20"/>
      <c r="G6" s="19">
        <v>39.380000000000003</v>
      </c>
      <c r="H6" s="21"/>
      <c r="I6" s="17">
        <v>9.4</v>
      </c>
      <c r="J6" s="19">
        <v>8.25</v>
      </c>
      <c r="K6" s="19">
        <f t="shared" si="0"/>
        <v>58.6</v>
      </c>
      <c r="L6" s="17">
        <v>4</v>
      </c>
    </row>
    <row r="7" spans="1:12" ht="32.25" customHeight="1">
      <c r="A7" s="22" t="s">
        <v>21</v>
      </c>
      <c r="B7" s="17">
        <v>24000</v>
      </c>
      <c r="C7" s="18">
        <v>5974</v>
      </c>
      <c r="D7" s="18">
        <v>6346</v>
      </c>
      <c r="E7" s="19">
        <v>3.72</v>
      </c>
      <c r="F7" s="20"/>
      <c r="G7" s="19">
        <v>40</v>
      </c>
      <c r="H7" s="21"/>
      <c r="I7" s="17">
        <v>8.5</v>
      </c>
      <c r="J7" s="19">
        <v>5.29</v>
      </c>
      <c r="K7" s="19">
        <f t="shared" si="0"/>
        <v>57.51</v>
      </c>
      <c r="L7" s="17">
        <v>5</v>
      </c>
    </row>
    <row r="8" spans="1:12" ht="32.25" customHeight="1">
      <c r="A8" s="22" t="s">
        <v>23</v>
      </c>
      <c r="B8" s="17">
        <v>15500</v>
      </c>
      <c r="C8" s="18">
        <v>4890</v>
      </c>
      <c r="D8" s="18">
        <v>5125</v>
      </c>
      <c r="E8" s="19">
        <v>2.35</v>
      </c>
      <c r="F8" s="20"/>
      <c r="G8" s="19">
        <v>37.9</v>
      </c>
      <c r="H8" s="21"/>
      <c r="I8" s="17">
        <v>10</v>
      </c>
      <c r="J8" s="19">
        <v>6.61</v>
      </c>
      <c r="K8" s="19">
        <f t="shared" si="0"/>
        <v>56.86</v>
      </c>
      <c r="L8" s="17">
        <v>6</v>
      </c>
    </row>
    <row r="9" spans="1:12" ht="32.25" customHeight="1">
      <c r="A9" s="22" t="s">
        <v>24</v>
      </c>
      <c r="B9" s="17">
        <v>13500</v>
      </c>
      <c r="C9" s="18">
        <v>2513</v>
      </c>
      <c r="D9" s="18">
        <v>2767</v>
      </c>
      <c r="E9" s="19">
        <v>2.54</v>
      </c>
      <c r="F9" s="20"/>
      <c r="G9" s="19">
        <v>40</v>
      </c>
      <c r="H9" s="21"/>
      <c r="I9" s="17">
        <v>10</v>
      </c>
      <c r="J9" s="19">
        <v>4.0999999999999996</v>
      </c>
      <c r="K9" s="19">
        <f t="shared" si="0"/>
        <v>56.64</v>
      </c>
      <c r="L9" s="17">
        <v>7</v>
      </c>
    </row>
    <row r="10" spans="1:12" ht="32.25" customHeight="1">
      <c r="A10" s="22" t="s">
        <v>25</v>
      </c>
      <c r="B10" s="17">
        <v>8000</v>
      </c>
      <c r="C10" s="18">
        <v>2555</v>
      </c>
      <c r="D10" s="18">
        <v>2679</v>
      </c>
      <c r="E10" s="19">
        <v>1.24</v>
      </c>
      <c r="F10" s="20"/>
      <c r="G10" s="19">
        <v>38.270000000000003</v>
      </c>
      <c r="H10" s="21"/>
      <c r="I10" s="17">
        <v>10</v>
      </c>
      <c r="J10" s="19">
        <v>6.7</v>
      </c>
      <c r="K10" s="19">
        <f t="shared" si="0"/>
        <v>56.21</v>
      </c>
      <c r="L10" s="17">
        <v>8</v>
      </c>
    </row>
    <row r="11" spans="1:12" ht="32.25" customHeight="1">
      <c r="A11" s="22" t="s">
        <v>26</v>
      </c>
      <c r="B11" s="17">
        <v>17000</v>
      </c>
      <c r="C11" s="18">
        <v>7757</v>
      </c>
      <c r="D11" s="18">
        <v>8093</v>
      </c>
      <c r="E11" s="19">
        <v>3.36</v>
      </c>
      <c r="F11" s="20"/>
      <c r="G11" s="19">
        <v>34.159999999999997</v>
      </c>
      <c r="H11" s="21"/>
      <c r="I11" s="17">
        <v>9.1</v>
      </c>
      <c r="J11" s="19">
        <v>9.52</v>
      </c>
      <c r="K11" s="19">
        <f t="shared" si="0"/>
        <v>56.14</v>
      </c>
      <c r="L11" s="17">
        <v>9</v>
      </c>
    </row>
    <row r="12" spans="1:12" ht="32.25" customHeight="1">
      <c r="A12" s="22" t="s">
        <v>28</v>
      </c>
      <c r="B12" s="17">
        <v>28000</v>
      </c>
      <c r="C12" s="18">
        <v>8377</v>
      </c>
      <c r="D12" s="18">
        <v>8769</v>
      </c>
      <c r="E12" s="19">
        <v>3.92</v>
      </c>
      <c r="F12" s="20"/>
      <c r="G12" s="19">
        <v>36.9</v>
      </c>
      <c r="H12" s="21"/>
      <c r="I12" s="17">
        <v>9</v>
      </c>
      <c r="J12" s="19">
        <v>6.26</v>
      </c>
      <c r="K12" s="19">
        <f t="shared" si="0"/>
        <v>56.08</v>
      </c>
      <c r="L12" s="17">
        <v>10</v>
      </c>
    </row>
    <row r="13" spans="1:12" s="3" customFormat="1" ht="11.25" hidden="1" customHeight="1">
      <c r="A13" s="3" t="s">
        <v>30</v>
      </c>
      <c r="C13" s="3">
        <f>SUM(C3:C12)</f>
        <v>59148</v>
      </c>
      <c r="D13" s="9">
        <f>SUM(D3:D12)</f>
        <v>62148</v>
      </c>
      <c r="F13" s="10">
        <f>D13/C13-1</f>
        <v>5.0700000000000002E-2</v>
      </c>
    </row>
    <row r="14" spans="1:12" ht="28.5" customHeight="1">
      <c r="A14" s="24" t="s">
        <v>60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1:12" s="3" customFormat="1" ht="26.25" customHeight="1"/>
  </sheetData>
  <mergeCells count="2">
    <mergeCell ref="A1:L1"/>
    <mergeCell ref="A14:L14"/>
  </mergeCells>
  <phoneticPr fontId="4" type="noConversion"/>
  <pageMargins left="0.78740157480314965" right="0.78740157480314965" top="1.1811023622047243" bottom="0.78740157480314965" header="0.51181102362204722" footer="0.5118110236220472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"/>
  <sheetViews>
    <sheetView zoomScaleSheetLayoutView="100" workbookViewId="0">
      <selection activeCell="I15" sqref="I15"/>
    </sheetView>
  </sheetViews>
  <sheetFormatPr defaultRowHeight="26.25" customHeight="1"/>
  <cols>
    <col min="1" max="1" width="9.75" style="1" bestFit="1" customWidth="1"/>
    <col min="2" max="2" width="8.375" style="1" bestFit="1" customWidth="1"/>
    <col min="3" max="3" width="7.875" style="1" bestFit="1" customWidth="1"/>
    <col min="4" max="4" width="8.25" style="1" bestFit="1" customWidth="1"/>
    <col min="5" max="5" width="8.625" style="1" bestFit="1" customWidth="1"/>
    <col min="6" max="6" width="8.125" style="1" bestFit="1" customWidth="1"/>
    <col min="7" max="7" width="8.375" style="1" bestFit="1" customWidth="1"/>
    <col min="8" max="8" width="8.625" style="1" bestFit="1" customWidth="1"/>
    <col min="9" max="9" width="20.75" style="1" bestFit="1" customWidth="1"/>
    <col min="10" max="10" width="7.625" style="1" bestFit="1" customWidth="1"/>
    <col min="11" max="11" width="8.125" style="1" bestFit="1" customWidth="1"/>
    <col min="12" max="12" width="9" style="1"/>
    <col min="13" max="13" width="7.875" style="1" bestFit="1" customWidth="1"/>
    <col min="14" max="16384" width="9" style="1"/>
  </cols>
  <sheetData>
    <row r="1" spans="1:13" ht="30" customHeight="1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2" customFormat="1" ht="32.25" customHeight="1">
      <c r="A2" s="4" t="s">
        <v>33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34</v>
      </c>
      <c r="G2" s="4" t="s">
        <v>7</v>
      </c>
      <c r="H2" s="4" t="s">
        <v>35</v>
      </c>
      <c r="I2" s="4" t="s">
        <v>9</v>
      </c>
      <c r="J2" s="4" t="s">
        <v>36</v>
      </c>
      <c r="K2" s="4" t="s">
        <v>37</v>
      </c>
      <c r="L2" s="4" t="s">
        <v>38</v>
      </c>
      <c r="M2" s="4" t="s">
        <v>13</v>
      </c>
    </row>
    <row r="3" spans="1:13" ht="26.25" customHeight="1">
      <c r="A3" s="5" t="s">
        <v>14</v>
      </c>
      <c r="B3" s="5">
        <v>16000</v>
      </c>
      <c r="C3" s="6">
        <v>6183</v>
      </c>
      <c r="D3" s="6">
        <v>6490</v>
      </c>
      <c r="E3" s="6">
        <f t="shared" ref="E3:E13" si="0">D3-C3</f>
        <v>307</v>
      </c>
      <c r="F3" s="7">
        <f t="shared" ref="F3:F12" si="1">E3/$E$13*30</f>
        <v>3.09</v>
      </c>
      <c r="G3" s="8">
        <f t="shared" ref="G3:G13" si="2">D3/C3-1</f>
        <v>4.9700000000000001E-2</v>
      </c>
      <c r="H3" s="7">
        <f t="shared" ref="H3:H10" si="3">G3/$G$13*40</f>
        <v>39.520000000000003</v>
      </c>
      <c r="I3" s="4" t="s">
        <v>15</v>
      </c>
      <c r="J3" s="5">
        <v>10</v>
      </c>
      <c r="K3" s="7">
        <f t="shared" ref="K3:K12" si="4">D3/B3*20</f>
        <v>8.11</v>
      </c>
      <c r="L3" s="7">
        <f t="shared" ref="L3:L12" si="5">K3+J3+H3+F3</f>
        <v>60.72</v>
      </c>
      <c r="M3" s="5">
        <v>1</v>
      </c>
    </row>
    <row r="4" spans="1:13" ht="26.25" customHeight="1">
      <c r="A4" s="5" t="s">
        <v>28</v>
      </c>
      <c r="B4" s="5">
        <v>28000</v>
      </c>
      <c r="C4" s="6">
        <v>8377</v>
      </c>
      <c r="D4" s="6">
        <v>8801</v>
      </c>
      <c r="E4" s="6">
        <f t="shared" si="0"/>
        <v>424</v>
      </c>
      <c r="F4" s="7">
        <f t="shared" si="1"/>
        <v>4.2699999999999996</v>
      </c>
      <c r="G4" s="8">
        <f t="shared" si="2"/>
        <v>5.0599999999999999E-2</v>
      </c>
      <c r="H4" s="7">
        <f t="shared" si="3"/>
        <v>40.24</v>
      </c>
      <c r="I4" s="4" t="s">
        <v>29</v>
      </c>
      <c r="J4" s="5">
        <v>9.5</v>
      </c>
      <c r="K4" s="7">
        <f t="shared" si="4"/>
        <v>6.29</v>
      </c>
      <c r="L4" s="7">
        <f t="shared" si="5"/>
        <v>60.3</v>
      </c>
      <c r="M4" s="5">
        <v>2</v>
      </c>
    </row>
    <row r="5" spans="1:13" ht="26.25" customHeight="1">
      <c r="A5" s="5" t="s">
        <v>17</v>
      </c>
      <c r="B5" s="5">
        <v>21000</v>
      </c>
      <c r="C5" s="6">
        <v>9305</v>
      </c>
      <c r="D5" s="6">
        <v>9730</v>
      </c>
      <c r="E5" s="6">
        <f t="shared" si="0"/>
        <v>425</v>
      </c>
      <c r="F5" s="7">
        <f t="shared" si="1"/>
        <v>4.28</v>
      </c>
      <c r="G5" s="8">
        <f t="shared" si="2"/>
        <v>4.5699999999999998E-2</v>
      </c>
      <c r="H5" s="7">
        <f t="shared" si="3"/>
        <v>36.340000000000003</v>
      </c>
      <c r="I5" s="4" t="s">
        <v>18</v>
      </c>
      <c r="J5" s="5">
        <v>9.5</v>
      </c>
      <c r="K5" s="7">
        <f t="shared" si="4"/>
        <v>9.27</v>
      </c>
      <c r="L5" s="7">
        <f t="shared" si="5"/>
        <v>59.39</v>
      </c>
      <c r="M5" s="5">
        <v>3</v>
      </c>
    </row>
    <row r="6" spans="1:13" ht="26.25" customHeight="1">
      <c r="A6" s="5" t="s">
        <v>19</v>
      </c>
      <c r="B6" s="5">
        <v>8000</v>
      </c>
      <c r="C6" s="6">
        <v>3144</v>
      </c>
      <c r="D6" s="6">
        <v>3301</v>
      </c>
      <c r="E6" s="6">
        <f t="shared" si="0"/>
        <v>157</v>
      </c>
      <c r="F6" s="7">
        <f t="shared" si="1"/>
        <v>1.58</v>
      </c>
      <c r="G6" s="8">
        <f t="shared" si="2"/>
        <v>4.99E-2</v>
      </c>
      <c r="H6" s="7">
        <f t="shared" si="3"/>
        <v>39.68</v>
      </c>
      <c r="I6" s="4" t="s">
        <v>20</v>
      </c>
      <c r="J6" s="5">
        <v>9.5</v>
      </c>
      <c r="K6" s="7">
        <f t="shared" si="4"/>
        <v>8.25</v>
      </c>
      <c r="L6" s="7">
        <f t="shared" si="5"/>
        <v>59.01</v>
      </c>
      <c r="M6" s="5">
        <v>4</v>
      </c>
    </row>
    <row r="7" spans="1:13" ht="26.25" customHeight="1">
      <c r="A7" s="5" t="s">
        <v>16</v>
      </c>
      <c r="B7" s="5">
        <v>24000</v>
      </c>
      <c r="C7" s="6">
        <v>8450</v>
      </c>
      <c r="D7" s="6">
        <v>8847</v>
      </c>
      <c r="E7" s="6">
        <f t="shared" si="0"/>
        <v>397</v>
      </c>
      <c r="F7" s="7">
        <f t="shared" si="1"/>
        <v>4</v>
      </c>
      <c r="G7" s="8">
        <f t="shared" si="2"/>
        <v>4.7E-2</v>
      </c>
      <c r="H7" s="7">
        <f t="shared" si="3"/>
        <v>37.380000000000003</v>
      </c>
      <c r="I7" s="4" t="s">
        <v>15</v>
      </c>
      <c r="J7" s="5">
        <v>10</v>
      </c>
      <c r="K7" s="7">
        <f t="shared" si="4"/>
        <v>7.37</v>
      </c>
      <c r="L7" s="7">
        <f t="shared" si="5"/>
        <v>58.75</v>
      </c>
      <c r="M7" s="5">
        <v>5</v>
      </c>
    </row>
    <row r="8" spans="1:13" ht="26.25" customHeight="1">
      <c r="A8" s="5" t="s">
        <v>21</v>
      </c>
      <c r="B8" s="5">
        <v>24000</v>
      </c>
      <c r="C8" s="6">
        <v>5974</v>
      </c>
      <c r="D8" s="6">
        <v>6288</v>
      </c>
      <c r="E8" s="6">
        <f t="shared" si="0"/>
        <v>314</v>
      </c>
      <c r="F8" s="7">
        <f t="shared" si="1"/>
        <v>3.16</v>
      </c>
      <c r="G8" s="8">
        <f t="shared" si="2"/>
        <v>5.2600000000000001E-2</v>
      </c>
      <c r="H8" s="7">
        <f t="shared" si="3"/>
        <v>41.83</v>
      </c>
      <c r="I8" s="4" t="s">
        <v>22</v>
      </c>
      <c r="J8" s="5">
        <v>8.5</v>
      </c>
      <c r="K8" s="7">
        <f t="shared" si="4"/>
        <v>5.24</v>
      </c>
      <c r="L8" s="7">
        <f t="shared" si="5"/>
        <v>58.73</v>
      </c>
      <c r="M8" s="5">
        <v>6</v>
      </c>
    </row>
    <row r="9" spans="1:13" ht="26.25" customHeight="1">
      <c r="A9" s="5" t="s">
        <v>23</v>
      </c>
      <c r="B9" s="5">
        <v>15500</v>
      </c>
      <c r="C9" s="6">
        <v>4890</v>
      </c>
      <c r="D9" s="6">
        <v>5125</v>
      </c>
      <c r="E9" s="6">
        <f t="shared" si="0"/>
        <v>235</v>
      </c>
      <c r="F9" s="7">
        <f t="shared" si="1"/>
        <v>2.37</v>
      </c>
      <c r="G9" s="8">
        <f t="shared" si="2"/>
        <v>4.8099999999999997E-2</v>
      </c>
      <c r="H9" s="7">
        <f t="shared" si="3"/>
        <v>38.25</v>
      </c>
      <c r="I9" s="4" t="s">
        <v>15</v>
      </c>
      <c r="J9" s="5">
        <v>10</v>
      </c>
      <c r="K9" s="7">
        <f t="shared" si="4"/>
        <v>6.61</v>
      </c>
      <c r="L9" s="7">
        <f t="shared" si="5"/>
        <v>57.23</v>
      </c>
      <c r="M9" s="5">
        <v>7</v>
      </c>
    </row>
    <row r="10" spans="1:13" ht="26.25" customHeight="1">
      <c r="A10" s="5" t="s">
        <v>26</v>
      </c>
      <c r="B10" s="5">
        <v>17000</v>
      </c>
      <c r="C10" s="6">
        <v>7757</v>
      </c>
      <c r="D10" s="6">
        <v>8100</v>
      </c>
      <c r="E10" s="6">
        <f t="shared" si="0"/>
        <v>343</v>
      </c>
      <c r="F10" s="7">
        <f t="shared" si="1"/>
        <v>3.46</v>
      </c>
      <c r="G10" s="8">
        <f t="shared" si="2"/>
        <v>4.4200000000000003E-2</v>
      </c>
      <c r="H10" s="7">
        <f t="shared" si="3"/>
        <v>35.15</v>
      </c>
      <c r="I10" s="4" t="s">
        <v>27</v>
      </c>
      <c r="J10" s="5">
        <v>9</v>
      </c>
      <c r="K10" s="7">
        <f t="shared" si="4"/>
        <v>9.5299999999999994</v>
      </c>
      <c r="L10" s="7">
        <f t="shared" si="5"/>
        <v>57.14</v>
      </c>
      <c r="M10" s="5">
        <v>8</v>
      </c>
    </row>
    <row r="11" spans="1:13" ht="26.25" customHeight="1">
      <c r="A11" s="5" t="s">
        <v>24</v>
      </c>
      <c r="B11" s="5">
        <v>13500</v>
      </c>
      <c r="C11" s="6">
        <v>2513</v>
      </c>
      <c r="D11" s="6">
        <v>2766</v>
      </c>
      <c r="E11" s="6">
        <f t="shared" si="0"/>
        <v>253</v>
      </c>
      <c r="F11" s="7">
        <f t="shared" si="1"/>
        <v>2.5499999999999998</v>
      </c>
      <c r="G11" s="8">
        <f t="shared" si="2"/>
        <v>0.1007</v>
      </c>
      <c r="H11" s="7">
        <v>40</v>
      </c>
      <c r="I11" s="4" t="s">
        <v>15</v>
      </c>
      <c r="J11" s="5">
        <v>10</v>
      </c>
      <c r="K11" s="7">
        <f t="shared" si="4"/>
        <v>4.0999999999999996</v>
      </c>
      <c r="L11" s="7">
        <f t="shared" si="5"/>
        <v>56.65</v>
      </c>
      <c r="M11" s="5">
        <v>9</v>
      </c>
    </row>
    <row r="12" spans="1:13" ht="26.25" customHeight="1">
      <c r="A12" s="5" t="s">
        <v>39</v>
      </c>
      <c r="B12" s="5">
        <v>8000</v>
      </c>
      <c r="C12" s="6">
        <v>2555</v>
      </c>
      <c r="D12" s="6">
        <v>2678</v>
      </c>
      <c r="E12" s="6">
        <f t="shared" si="0"/>
        <v>123</v>
      </c>
      <c r="F12" s="7">
        <f t="shared" si="1"/>
        <v>1.24</v>
      </c>
      <c r="G12" s="8">
        <f t="shared" si="2"/>
        <v>4.8099999999999997E-2</v>
      </c>
      <c r="H12" s="7">
        <f>G12/$G$13*40</f>
        <v>38.25</v>
      </c>
      <c r="I12" s="4" t="s">
        <v>15</v>
      </c>
      <c r="J12" s="5">
        <v>10</v>
      </c>
      <c r="K12" s="7">
        <f t="shared" si="4"/>
        <v>6.7</v>
      </c>
      <c r="L12" s="7">
        <f t="shared" si="5"/>
        <v>56.19</v>
      </c>
      <c r="M12" s="5">
        <v>10</v>
      </c>
    </row>
    <row r="13" spans="1:13" s="3" customFormat="1" ht="26.25" customHeight="1">
      <c r="A13" s="1" t="s">
        <v>30</v>
      </c>
      <c r="B13" s="1"/>
      <c r="C13" s="1">
        <f>SUM(C3:C12)</f>
        <v>59148</v>
      </c>
      <c r="D13" s="13">
        <f>SUM(D3:D12)</f>
        <v>62126</v>
      </c>
      <c r="E13" s="1">
        <f t="shared" si="0"/>
        <v>2978</v>
      </c>
      <c r="F13" s="1"/>
      <c r="G13" s="14">
        <f t="shared" si="2"/>
        <v>5.0299999999999997E-2</v>
      </c>
      <c r="H13" s="1"/>
    </row>
    <row r="14" spans="1:13" ht="26.25" customHeight="1">
      <c r="A14" s="25" t="s">
        <v>40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</sheetData>
  <mergeCells count="2">
    <mergeCell ref="A1:M1"/>
    <mergeCell ref="A14:M14"/>
  </mergeCells>
  <phoneticPr fontId="4" type="noConversion"/>
  <pageMargins left="0.75" right="0.75" top="1" bottom="1" header="0.5" footer="0.5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2"/>
  <sheetViews>
    <sheetView zoomScaleSheetLayoutView="100" workbookViewId="0">
      <selection activeCell="I15" sqref="I15"/>
    </sheetView>
  </sheetViews>
  <sheetFormatPr defaultColWidth="13.625" defaultRowHeight="21.75" customHeight="1"/>
  <cols>
    <col min="1" max="1" width="9.5" style="11" bestFit="1" customWidth="1"/>
    <col min="2" max="2" width="9.375" style="11" bestFit="1" customWidth="1"/>
    <col min="3" max="3" width="9.5" style="11" bestFit="1" customWidth="1"/>
    <col min="4" max="4" width="9.375" style="11" bestFit="1" customWidth="1"/>
    <col min="5" max="5" width="8.75" style="11" bestFit="1" customWidth="1"/>
    <col min="6" max="6" width="5.5" style="11" bestFit="1" customWidth="1"/>
    <col min="7" max="7" width="10" style="11" bestFit="1" customWidth="1"/>
    <col min="8" max="12" width="8.625" style="11" bestFit="1" customWidth="1"/>
    <col min="13" max="13" width="9.875" style="11" bestFit="1" customWidth="1"/>
    <col min="14" max="14" width="9.25" style="11" bestFit="1" customWidth="1"/>
    <col min="15" max="15" width="13.625" style="11" bestFit="1" customWidth="1"/>
    <col min="16" max="16" width="9.125" style="11" bestFit="1" customWidth="1"/>
    <col min="17" max="17" width="9.875" style="11" bestFit="1" customWidth="1"/>
    <col min="18" max="18" width="13.625" style="11" bestFit="1"/>
    <col min="19" max="16384" width="13.625" style="11"/>
  </cols>
  <sheetData>
    <row r="2" spans="1:17" ht="21.75" customHeight="1">
      <c r="A2" s="12" t="s">
        <v>41</v>
      </c>
      <c r="B2" s="12" t="s">
        <v>42</v>
      </c>
      <c r="C2" s="12" t="s">
        <v>43</v>
      </c>
      <c r="D2" s="12" t="s">
        <v>44</v>
      </c>
      <c r="E2" s="12"/>
      <c r="G2" s="12" t="s">
        <v>41</v>
      </c>
      <c r="H2" s="12" t="s">
        <v>45</v>
      </c>
      <c r="I2" s="12" t="s">
        <v>46</v>
      </c>
      <c r="J2" s="12" t="s">
        <v>47</v>
      </c>
      <c r="K2" s="12"/>
      <c r="L2" s="12" t="s">
        <v>41</v>
      </c>
      <c r="M2" s="12" t="s">
        <v>46</v>
      </c>
      <c r="N2" s="12" t="s">
        <v>47</v>
      </c>
      <c r="P2" s="12" t="s">
        <v>41</v>
      </c>
      <c r="Q2" s="12" t="s">
        <v>45</v>
      </c>
    </row>
    <row r="3" spans="1:17" ht="21.75" customHeight="1">
      <c r="A3" s="12" t="s">
        <v>48</v>
      </c>
      <c r="B3" s="12">
        <v>10</v>
      </c>
      <c r="C3" s="12">
        <v>10</v>
      </c>
      <c r="D3" s="12">
        <v>6</v>
      </c>
      <c r="E3" s="12">
        <f t="shared" ref="E3:E12" si="0">SUM(B3:D3)</f>
        <v>26</v>
      </c>
      <c r="G3" s="12" t="s">
        <v>49</v>
      </c>
      <c r="H3" s="12">
        <v>10</v>
      </c>
      <c r="I3" s="12">
        <v>10</v>
      </c>
      <c r="J3" s="12">
        <v>10</v>
      </c>
      <c r="K3" s="12">
        <f t="shared" ref="K3:K12" si="1">SUM(H3:J3)</f>
        <v>30</v>
      </c>
      <c r="L3" s="12" t="s">
        <v>50</v>
      </c>
      <c r="M3" s="12">
        <v>164000</v>
      </c>
      <c r="N3" s="12">
        <v>20500</v>
      </c>
      <c r="O3" s="12" t="s">
        <v>50</v>
      </c>
      <c r="P3" s="12" t="s">
        <v>51</v>
      </c>
      <c r="Q3" s="12">
        <v>4186</v>
      </c>
    </row>
    <row r="4" spans="1:17" ht="21.75" customHeight="1">
      <c r="A4" s="12" t="s">
        <v>49</v>
      </c>
      <c r="B4" s="12">
        <v>8</v>
      </c>
      <c r="C4" s="12">
        <v>9</v>
      </c>
      <c r="D4" s="12">
        <v>4</v>
      </c>
      <c r="E4" s="12">
        <f t="shared" si="0"/>
        <v>21</v>
      </c>
      <c r="G4" s="12" t="s">
        <v>52</v>
      </c>
      <c r="H4" s="12">
        <v>8</v>
      </c>
      <c r="I4" s="12">
        <v>8</v>
      </c>
      <c r="J4" s="12">
        <v>5</v>
      </c>
      <c r="K4" s="12">
        <f t="shared" si="1"/>
        <v>21</v>
      </c>
      <c r="L4" s="12" t="s">
        <v>53</v>
      </c>
      <c r="M4" s="12">
        <v>80000</v>
      </c>
      <c r="N4" s="12">
        <v>10100</v>
      </c>
      <c r="O4" s="12" t="s">
        <v>54</v>
      </c>
      <c r="P4" s="12" t="s">
        <v>55</v>
      </c>
      <c r="Q4" s="12">
        <v>3160</v>
      </c>
    </row>
    <row r="5" spans="1:17" ht="21.75" customHeight="1">
      <c r="A5" s="12" t="s">
        <v>51</v>
      </c>
      <c r="B5" s="12">
        <v>9</v>
      </c>
      <c r="C5" s="12">
        <v>3</v>
      </c>
      <c r="D5" s="12">
        <v>9</v>
      </c>
      <c r="E5" s="12">
        <f t="shared" si="0"/>
        <v>21</v>
      </c>
      <c r="G5" s="12" t="s">
        <v>54</v>
      </c>
      <c r="H5" s="12">
        <v>6</v>
      </c>
      <c r="I5" s="12">
        <v>9</v>
      </c>
      <c r="J5" s="12">
        <v>2</v>
      </c>
      <c r="K5" s="12">
        <f t="shared" si="1"/>
        <v>17</v>
      </c>
      <c r="L5" s="12" t="s">
        <v>56</v>
      </c>
      <c r="M5" s="12">
        <v>68000</v>
      </c>
      <c r="N5" s="12">
        <v>7150</v>
      </c>
      <c r="O5" s="12" t="s">
        <v>56</v>
      </c>
      <c r="P5" s="12" t="s">
        <v>57</v>
      </c>
      <c r="Q5" s="12">
        <v>2330</v>
      </c>
    </row>
    <row r="6" spans="1:17" ht="21.75" customHeight="1">
      <c r="A6" s="12" t="s">
        <v>57</v>
      </c>
      <c r="B6" s="12">
        <v>7</v>
      </c>
      <c r="C6" s="12">
        <v>5</v>
      </c>
      <c r="D6" s="12">
        <v>7</v>
      </c>
      <c r="E6" s="12">
        <f t="shared" si="0"/>
        <v>19</v>
      </c>
      <c r="G6" s="12" t="s">
        <v>57</v>
      </c>
      <c r="H6" s="12">
        <v>3</v>
      </c>
      <c r="I6" s="12">
        <v>5</v>
      </c>
      <c r="J6" s="12">
        <v>8</v>
      </c>
      <c r="K6" s="12">
        <f t="shared" si="1"/>
        <v>16</v>
      </c>
      <c r="L6" s="12" t="s">
        <v>55</v>
      </c>
      <c r="M6" s="12">
        <v>59000</v>
      </c>
      <c r="N6" s="12">
        <v>6800</v>
      </c>
      <c r="O6" s="12" t="s">
        <v>48</v>
      </c>
      <c r="P6" s="12" t="s">
        <v>48</v>
      </c>
      <c r="Q6" s="12">
        <v>1700</v>
      </c>
    </row>
    <row r="7" spans="1:17" ht="21.75" customHeight="1">
      <c r="A7" s="12" t="s">
        <v>54</v>
      </c>
      <c r="B7" s="12">
        <v>3</v>
      </c>
      <c r="C7" s="12">
        <v>7</v>
      </c>
      <c r="D7" s="12">
        <v>5</v>
      </c>
      <c r="E7" s="12">
        <f t="shared" si="0"/>
        <v>15</v>
      </c>
      <c r="G7" s="12" t="s">
        <v>51</v>
      </c>
      <c r="H7" s="12">
        <v>1</v>
      </c>
      <c r="I7" s="12">
        <v>7</v>
      </c>
      <c r="J7" s="12">
        <v>7</v>
      </c>
      <c r="K7" s="12">
        <f t="shared" si="1"/>
        <v>15</v>
      </c>
      <c r="L7" s="12" t="s">
        <v>57</v>
      </c>
      <c r="M7" s="12">
        <v>51000</v>
      </c>
      <c r="N7" s="12">
        <v>6350</v>
      </c>
      <c r="O7" s="12" t="s">
        <v>52</v>
      </c>
      <c r="P7" s="12" t="s">
        <v>53</v>
      </c>
      <c r="Q7" s="12">
        <v>650</v>
      </c>
    </row>
    <row r="8" spans="1:17" ht="21.75" customHeight="1">
      <c r="A8" s="12" t="s">
        <v>55</v>
      </c>
      <c r="B8" s="12">
        <v>5</v>
      </c>
      <c r="C8" s="12">
        <v>8</v>
      </c>
      <c r="D8" s="12">
        <v>1</v>
      </c>
      <c r="E8" s="12">
        <f t="shared" si="0"/>
        <v>14</v>
      </c>
      <c r="G8" s="12" t="s">
        <v>55</v>
      </c>
      <c r="H8" s="12">
        <v>2</v>
      </c>
      <c r="I8" s="12">
        <v>4</v>
      </c>
      <c r="J8" s="12">
        <v>9</v>
      </c>
      <c r="K8" s="12">
        <f t="shared" si="1"/>
        <v>15</v>
      </c>
      <c r="L8" s="12" t="s">
        <v>48</v>
      </c>
      <c r="M8" s="12">
        <v>33000</v>
      </c>
      <c r="N8" s="12">
        <v>5800</v>
      </c>
      <c r="O8" s="12" t="s">
        <v>53</v>
      </c>
      <c r="P8" s="12" t="s">
        <v>54</v>
      </c>
      <c r="Q8" s="12">
        <v>600</v>
      </c>
    </row>
    <row r="9" spans="1:17" ht="21.75" customHeight="1">
      <c r="A9" s="12" t="s">
        <v>56</v>
      </c>
      <c r="B9" s="12">
        <v>2</v>
      </c>
      <c r="C9" s="12">
        <v>1</v>
      </c>
      <c r="D9" s="12">
        <v>10</v>
      </c>
      <c r="E9" s="12">
        <f t="shared" si="0"/>
        <v>13</v>
      </c>
      <c r="G9" s="12" t="s">
        <v>56</v>
      </c>
      <c r="H9" s="12">
        <v>9</v>
      </c>
      <c r="I9" s="12">
        <v>3</v>
      </c>
      <c r="J9" s="12">
        <v>3</v>
      </c>
      <c r="K9" s="12">
        <f t="shared" si="1"/>
        <v>15</v>
      </c>
      <c r="L9" s="12" t="s">
        <v>51</v>
      </c>
      <c r="M9" s="12">
        <v>30000</v>
      </c>
      <c r="N9" s="12">
        <v>5387</v>
      </c>
      <c r="O9" s="12" t="s">
        <v>51</v>
      </c>
      <c r="P9" s="12" t="s">
        <v>50</v>
      </c>
      <c r="Q9" s="12">
        <v>500</v>
      </c>
    </row>
    <row r="10" spans="1:17" ht="21.75" customHeight="1">
      <c r="A10" s="12" t="s">
        <v>52</v>
      </c>
      <c r="B10" s="12">
        <v>4</v>
      </c>
      <c r="C10" s="12">
        <v>6</v>
      </c>
      <c r="D10" s="12">
        <v>3</v>
      </c>
      <c r="E10" s="12">
        <f t="shared" si="0"/>
        <v>13</v>
      </c>
      <c r="G10" s="12" t="s">
        <v>48</v>
      </c>
      <c r="H10" s="12">
        <v>4</v>
      </c>
      <c r="I10" s="12">
        <v>6</v>
      </c>
      <c r="J10" s="12">
        <v>4</v>
      </c>
      <c r="K10" s="12">
        <f t="shared" si="1"/>
        <v>14</v>
      </c>
      <c r="L10" s="12" t="s">
        <v>52</v>
      </c>
      <c r="M10" s="12">
        <v>14000</v>
      </c>
      <c r="N10" s="12">
        <v>3360</v>
      </c>
      <c r="O10" s="12" t="s">
        <v>57</v>
      </c>
      <c r="P10" s="12" t="s">
        <v>52</v>
      </c>
      <c r="Q10" s="12">
        <v>450</v>
      </c>
    </row>
    <row r="11" spans="1:17" ht="21.75" customHeight="1">
      <c r="A11" s="12" t="s">
        <v>53</v>
      </c>
      <c r="B11" s="12">
        <v>6</v>
      </c>
      <c r="C11" s="12">
        <v>4</v>
      </c>
      <c r="D11" s="12">
        <v>2</v>
      </c>
      <c r="E11" s="12">
        <f t="shared" si="0"/>
        <v>12</v>
      </c>
      <c r="G11" s="12" t="s">
        <v>53</v>
      </c>
      <c r="H11" s="12">
        <v>5</v>
      </c>
      <c r="I11" s="12">
        <v>2</v>
      </c>
      <c r="J11" s="12">
        <v>6</v>
      </c>
      <c r="K11" s="12">
        <f t="shared" si="1"/>
        <v>13</v>
      </c>
      <c r="L11" s="12" t="s">
        <v>54</v>
      </c>
      <c r="M11" s="12"/>
      <c r="N11" s="12">
        <v>1600</v>
      </c>
      <c r="O11" s="12" t="s">
        <v>55</v>
      </c>
      <c r="P11" s="12" t="s">
        <v>49</v>
      </c>
      <c r="Q11" s="12"/>
    </row>
    <row r="12" spans="1:17" ht="21.75" customHeight="1">
      <c r="A12" s="12" t="s">
        <v>50</v>
      </c>
      <c r="B12" s="12">
        <v>1</v>
      </c>
      <c r="C12" s="12">
        <v>2</v>
      </c>
      <c r="D12" s="12">
        <v>8</v>
      </c>
      <c r="E12" s="12">
        <f t="shared" si="0"/>
        <v>11</v>
      </c>
      <c r="G12" s="12" t="s">
        <v>50</v>
      </c>
      <c r="H12" s="12">
        <v>7</v>
      </c>
      <c r="I12" s="12">
        <v>1</v>
      </c>
      <c r="J12" s="12">
        <v>1</v>
      </c>
      <c r="K12" s="12">
        <f t="shared" si="1"/>
        <v>9</v>
      </c>
      <c r="L12" s="12" t="s">
        <v>49</v>
      </c>
      <c r="M12" s="12"/>
      <c r="N12" s="12">
        <v>1200</v>
      </c>
      <c r="O12" s="12" t="s">
        <v>49</v>
      </c>
      <c r="P12" s="12" t="s">
        <v>56</v>
      </c>
      <c r="Q12" s="12"/>
    </row>
  </sheetData>
  <phoneticPr fontId="4" type="noConversion"/>
  <pageMargins left="0.75" right="0.75" top="1" bottom="1" header="0.5" footer="0.5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5"/>
  <sheetViews>
    <sheetView zoomScaleSheetLayoutView="100" workbookViewId="0">
      <selection activeCell="F16" sqref="F16"/>
    </sheetView>
  </sheetViews>
  <sheetFormatPr defaultRowHeight="26.25" customHeight="1"/>
  <cols>
    <col min="1" max="1" width="13.5" style="1" bestFit="1" customWidth="1"/>
    <col min="2" max="2" width="10.375" style="1" bestFit="1" customWidth="1"/>
    <col min="3" max="3" width="10.125" style="1" bestFit="1" customWidth="1"/>
    <col min="4" max="4" width="11.125" style="1" bestFit="1" customWidth="1"/>
    <col min="5" max="5" width="8.625" style="1" hidden="1" customWidth="1"/>
    <col min="6" max="6" width="10.625" style="1" bestFit="1" customWidth="1"/>
    <col min="7" max="7" width="0.125" style="1" hidden="1" customWidth="1"/>
    <col min="8" max="8" width="11" style="1" bestFit="1" customWidth="1"/>
    <col min="9" max="9" width="0.125" style="1" hidden="1" customWidth="1"/>
    <col min="10" max="10" width="13.375" style="1" bestFit="1" customWidth="1"/>
    <col min="11" max="11" width="12.5" style="1" bestFit="1" customWidth="1"/>
    <col min="12" max="12" width="13" style="1" bestFit="1" customWidth="1"/>
    <col min="13" max="13" width="10.75" style="1" bestFit="1" customWidth="1"/>
    <col min="14" max="16384" width="9" style="1"/>
  </cols>
  <sheetData>
    <row r="1" spans="1:13" ht="42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2" customFormat="1" ht="30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 ht="30" customHeight="1">
      <c r="A3" s="5" t="s">
        <v>14</v>
      </c>
      <c r="B3" s="5">
        <v>16000</v>
      </c>
      <c r="C3" s="6">
        <v>6183</v>
      </c>
      <c r="D3" s="6">
        <v>6490</v>
      </c>
      <c r="E3" s="6">
        <f t="shared" ref="E3:E13" si="0">D3-C3</f>
        <v>307</v>
      </c>
      <c r="F3" s="7">
        <f t="shared" ref="F3:F9" si="1">E3/$E$13*30</f>
        <v>3.53</v>
      </c>
      <c r="G3" s="8">
        <f t="shared" ref="G3:G13" si="2">D3/C3-1</f>
        <v>4.9700000000000001E-2</v>
      </c>
      <c r="H3" s="7">
        <f t="shared" ref="H3:H6" si="3">G3/$G$13*40</f>
        <v>38.68</v>
      </c>
      <c r="I3" s="4" t="s">
        <v>15</v>
      </c>
      <c r="J3" s="5">
        <v>10</v>
      </c>
      <c r="K3" s="7">
        <f t="shared" ref="K3:K12" si="4">D3/B3*20</f>
        <v>8.11</v>
      </c>
      <c r="L3" s="7">
        <f t="shared" ref="L3:L12" si="5">K3+J3+H3+F3</f>
        <v>60.32</v>
      </c>
      <c r="M3" s="5">
        <v>1</v>
      </c>
    </row>
    <row r="4" spans="1:13" ht="30" customHeight="1">
      <c r="A4" s="5" t="s">
        <v>16</v>
      </c>
      <c r="B4" s="5">
        <v>24000</v>
      </c>
      <c r="C4" s="6">
        <v>8450</v>
      </c>
      <c r="D4" s="6">
        <v>8850</v>
      </c>
      <c r="E4" s="6">
        <f t="shared" si="0"/>
        <v>400</v>
      </c>
      <c r="F4" s="7">
        <f t="shared" si="1"/>
        <v>4.5999999999999996</v>
      </c>
      <c r="G4" s="8">
        <f t="shared" si="2"/>
        <v>4.7300000000000002E-2</v>
      </c>
      <c r="H4" s="7">
        <f t="shared" si="3"/>
        <v>36.81</v>
      </c>
      <c r="I4" s="4" t="s">
        <v>15</v>
      </c>
      <c r="J4" s="5">
        <v>10</v>
      </c>
      <c r="K4" s="7">
        <f t="shared" si="4"/>
        <v>7.38</v>
      </c>
      <c r="L4" s="7">
        <f t="shared" si="5"/>
        <v>58.79</v>
      </c>
      <c r="M4" s="5">
        <v>2</v>
      </c>
    </row>
    <row r="5" spans="1:13" ht="30" customHeight="1">
      <c r="A5" s="5" t="s">
        <v>17</v>
      </c>
      <c r="B5" s="5">
        <v>21000</v>
      </c>
      <c r="C5" s="6">
        <v>9305</v>
      </c>
      <c r="D5" s="6">
        <v>9728</v>
      </c>
      <c r="E5" s="6">
        <f t="shared" si="0"/>
        <v>423</v>
      </c>
      <c r="F5" s="7">
        <f t="shared" si="1"/>
        <v>4.87</v>
      </c>
      <c r="G5" s="8">
        <f t="shared" si="2"/>
        <v>4.5499999999999999E-2</v>
      </c>
      <c r="H5" s="7">
        <f t="shared" si="3"/>
        <v>35.409999999999997</v>
      </c>
      <c r="I5" s="4" t="s">
        <v>18</v>
      </c>
      <c r="J5" s="5">
        <v>9.3000000000000007</v>
      </c>
      <c r="K5" s="7">
        <f t="shared" si="4"/>
        <v>9.26</v>
      </c>
      <c r="L5" s="7">
        <f t="shared" si="5"/>
        <v>58.84</v>
      </c>
      <c r="M5" s="5">
        <v>3</v>
      </c>
    </row>
    <row r="6" spans="1:13" ht="30" customHeight="1">
      <c r="A6" s="5" t="s">
        <v>19</v>
      </c>
      <c r="B6" s="5">
        <v>8000</v>
      </c>
      <c r="C6" s="6">
        <v>3144</v>
      </c>
      <c r="D6" s="6">
        <v>3301</v>
      </c>
      <c r="E6" s="6">
        <f t="shared" si="0"/>
        <v>157</v>
      </c>
      <c r="F6" s="7">
        <f t="shared" si="1"/>
        <v>1.81</v>
      </c>
      <c r="G6" s="8">
        <f t="shared" si="2"/>
        <v>4.99E-2</v>
      </c>
      <c r="H6" s="7">
        <f t="shared" si="3"/>
        <v>38.83</v>
      </c>
      <c r="I6" s="4" t="s">
        <v>20</v>
      </c>
      <c r="J6" s="5">
        <v>9.4</v>
      </c>
      <c r="K6" s="7">
        <f t="shared" si="4"/>
        <v>8.25</v>
      </c>
      <c r="L6" s="7">
        <f t="shared" si="5"/>
        <v>58.29</v>
      </c>
      <c r="M6" s="5">
        <v>4</v>
      </c>
    </row>
    <row r="7" spans="1:13" ht="30" customHeight="1">
      <c r="A7" s="5" t="s">
        <v>21</v>
      </c>
      <c r="B7" s="5">
        <v>24000</v>
      </c>
      <c r="C7" s="6">
        <v>5974</v>
      </c>
      <c r="D7" s="6">
        <v>6346</v>
      </c>
      <c r="E7" s="6">
        <f t="shared" si="0"/>
        <v>372</v>
      </c>
      <c r="F7" s="7">
        <f t="shared" si="1"/>
        <v>4.28</v>
      </c>
      <c r="G7" s="8">
        <f t="shared" si="2"/>
        <v>6.2300000000000001E-2</v>
      </c>
      <c r="H7" s="7">
        <v>40</v>
      </c>
      <c r="I7" s="4" t="s">
        <v>22</v>
      </c>
      <c r="J7" s="5">
        <v>8.5</v>
      </c>
      <c r="K7" s="7">
        <f t="shared" si="4"/>
        <v>5.29</v>
      </c>
      <c r="L7" s="7">
        <f t="shared" si="5"/>
        <v>58.07</v>
      </c>
      <c r="M7" s="5">
        <v>5</v>
      </c>
    </row>
    <row r="8" spans="1:13" ht="30" customHeight="1">
      <c r="A8" s="5" t="s">
        <v>23</v>
      </c>
      <c r="B8" s="5">
        <v>15500</v>
      </c>
      <c r="C8" s="6">
        <v>4890</v>
      </c>
      <c r="D8" s="6">
        <v>5125</v>
      </c>
      <c r="E8" s="6">
        <f t="shared" si="0"/>
        <v>235</v>
      </c>
      <c r="F8" s="7">
        <f t="shared" si="1"/>
        <v>2.7</v>
      </c>
      <c r="G8" s="8">
        <f t="shared" si="2"/>
        <v>4.8099999999999997E-2</v>
      </c>
      <c r="H8" s="7">
        <f t="shared" ref="H8:H12" si="6">G8/$G$13*40</f>
        <v>37.43</v>
      </c>
      <c r="I8" s="4" t="s">
        <v>15</v>
      </c>
      <c r="J8" s="5">
        <v>10</v>
      </c>
      <c r="K8" s="7">
        <f t="shared" si="4"/>
        <v>6.61</v>
      </c>
      <c r="L8" s="7">
        <f t="shared" si="5"/>
        <v>56.74</v>
      </c>
      <c r="M8" s="5">
        <v>6</v>
      </c>
    </row>
    <row r="9" spans="1:13" ht="30" customHeight="1">
      <c r="A9" s="5" t="s">
        <v>24</v>
      </c>
      <c r="B9" s="5">
        <v>13500</v>
      </c>
      <c r="C9" s="6">
        <v>2513</v>
      </c>
      <c r="D9" s="6">
        <v>2767</v>
      </c>
      <c r="E9" s="6">
        <f t="shared" si="0"/>
        <v>254</v>
      </c>
      <c r="F9" s="7">
        <f t="shared" si="1"/>
        <v>2.92</v>
      </c>
      <c r="G9" s="8">
        <f t="shared" si="2"/>
        <v>0.1011</v>
      </c>
      <c r="H9" s="7">
        <v>40</v>
      </c>
      <c r="I9" s="4" t="s">
        <v>15</v>
      </c>
      <c r="J9" s="5">
        <v>10</v>
      </c>
      <c r="K9" s="7">
        <f t="shared" si="4"/>
        <v>4.0999999999999996</v>
      </c>
      <c r="L9" s="7">
        <f t="shared" si="5"/>
        <v>57.02</v>
      </c>
      <c r="M9" s="5">
        <v>7</v>
      </c>
    </row>
    <row r="10" spans="1:13" ht="30" customHeight="1">
      <c r="A10" s="5" t="s">
        <v>25</v>
      </c>
      <c r="B10" s="5">
        <v>8000</v>
      </c>
      <c r="C10" s="6">
        <v>2555</v>
      </c>
      <c r="D10" s="6">
        <v>2679</v>
      </c>
      <c r="E10" s="6">
        <f t="shared" si="0"/>
        <v>124</v>
      </c>
      <c r="F10" s="7">
        <v>1.24</v>
      </c>
      <c r="G10" s="8">
        <f t="shared" si="2"/>
        <v>4.8500000000000001E-2</v>
      </c>
      <c r="H10" s="7">
        <f>G10/$G$13*40</f>
        <v>37.74</v>
      </c>
      <c r="I10" s="4" t="s">
        <v>15</v>
      </c>
      <c r="J10" s="5">
        <v>10</v>
      </c>
      <c r="K10" s="7">
        <f t="shared" si="4"/>
        <v>6.7</v>
      </c>
      <c r="L10" s="7">
        <f t="shared" si="5"/>
        <v>55.68</v>
      </c>
      <c r="M10" s="5">
        <v>9</v>
      </c>
    </row>
    <row r="11" spans="1:13" ht="30" customHeight="1">
      <c r="A11" s="5" t="s">
        <v>26</v>
      </c>
      <c r="B11" s="5">
        <v>17000</v>
      </c>
      <c r="C11" s="6">
        <v>7757</v>
      </c>
      <c r="D11" s="6">
        <v>8093</v>
      </c>
      <c r="E11" s="6">
        <f t="shared" si="0"/>
        <v>336</v>
      </c>
      <c r="F11" s="7">
        <v>3.36</v>
      </c>
      <c r="G11" s="8">
        <f t="shared" si="2"/>
        <v>4.3299999999999998E-2</v>
      </c>
      <c r="H11" s="7">
        <f t="shared" si="6"/>
        <v>33.700000000000003</v>
      </c>
      <c r="I11" s="4" t="s">
        <v>27</v>
      </c>
      <c r="J11" s="5">
        <v>9.1</v>
      </c>
      <c r="K11" s="7">
        <f t="shared" si="4"/>
        <v>9.52</v>
      </c>
      <c r="L11" s="7">
        <f t="shared" si="5"/>
        <v>55.68</v>
      </c>
      <c r="M11" s="5">
        <v>10</v>
      </c>
    </row>
    <row r="12" spans="1:13" ht="30" customHeight="1">
      <c r="A12" s="5" t="s">
        <v>28</v>
      </c>
      <c r="B12" s="5">
        <v>28000</v>
      </c>
      <c r="C12" s="6">
        <v>8377</v>
      </c>
      <c r="D12" s="6">
        <v>8769</v>
      </c>
      <c r="E12" s="6">
        <f t="shared" si="0"/>
        <v>392</v>
      </c>
      <c r="F12" s="7">
        <v>3.92</v>
      </c>
      <c r="G12" s="8">
        <f t="shared" si="2"/>
        <v>4.6800000000000001E-2</v>
      </c>
      <c r="H12" s="7">
        <f t="shared" si="6"/>
        <v>36.42</v>
      </c>
      <c r="I12" s="4" t="s">
        <v>29</v>
      </c>
      <c r="J12" s="5">
        <v>9</v>
      </c>
      <c r="K12" s="7">
        <f t="shared" si="4"/>
        <v>6.26</v>
      </c>
      <c r="L12" s="7">
        <f t="shared" si="5"/>
        <v>55.6</v>
      </c>
      <c r="M12" s="5">
        <v>8</v>
      </c>
    </row>
    <row r="13" spans="1:13" s="3" customFormat="1" ht="11.25" customHeight="1">
      <c r="A13" s="3" t="s">
        <v>30</v>
      </c>
      <c r="C13" s="3">
        <f>SUM(C3:C11)</f>
        <v>50771</v>
      </c>
      <c r="D13" s="9">
        <f>SUM(D3:D11)</f>
        <v>53379</v>
      </c>
      <c r="E13" s="3">
        <f t="shared" si="0"/>
        <v>2608</v>
      </c>
      <c r="G13" s="10">
        <f t="shared" si="2"/>
        <v>5.1400000000000001E-2</v>
      </c>
    </row>
    <row r="14" spans="1:13" ht="37.5" customHeight="1">
      <c r="A14" s="25" t="s">
        <v>31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s="3" customFormat="1" ht="26.25" customHeight="1"/>
  </sheetData>
  <mergeCells count="2">
    <mergeCell ref="A1:M1"/>
    <mergeCell ref="A14:M14"/>
  </mergeCells>
  <phoneticPr fontId="4" type="noConversion"/>
  <pageMargins left="0.75" right="0.75" top="1" bottom="1" header="0.51" footer="0.5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表格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定稿</vt:lpstr>
      <vt:lpstr>Sheet2</vt:lpstr>
      <vt:lpstr>Sheet3</vt:lpstr>
      <vt:lpstr>Sheet1</vt:lpstr>
    </vt:vector>
  </TitlesOfParts>
  <Manager/>
  <Company>惠普授权维修点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>1</cp:revision>
  <cp:lastPrinted>2016-07-20T01:12:16Z</cp:lastPrinted>
  <dcterms:created xsi:type="dcterms:W3CDTF">2015-07-02T00:04:32Z</dcterms:created>
  <dcterms:modified xsi:type="dcterms:W3CDTF">2016-07-22T00:04:47Z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